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mmuneassesse-my.sharepoint.com/personal/caroline_etienne_assesse_be/Documents/D/COMPTES/Comptes2025/"/>
    </mc:Choice>
  </mc:AlternateContent>
  <xr:revisionPtr revIDLastSave="0" documentId="8_{0B84B565-E3E9-48F6-A7BF-BACBFCEA0026}" xr6:coauthVersionLast="47" xr6:coauthVersionMax="47" xr10:uidLastSave="{00000000-0000-0000-0000-000000000000}"/>
  <bookViews>
    <workbookView xWindow="-289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/>
  <c r="H33" i="18"/>
  <c r="F31" i="18"/>
  <c r="F33" i="18" s="1"/>
  <c r="F42" i="18"/>
  <c r="F48" i="18"/>
  <c r="F63" i="18"/>
  <c r="A1" i="17"/>
  <c r="A3" i="17"/>
  <c r="F14" i="17"/>
  <c r="F19" i="17"/>
  <c r="F34" i="17"/>
  <c r="F44" i="17"/>
  <c r="F49" i="17"/>
  <c r="F52" i="17" s="1"/>
  <c r="F63" i="17"/>
  <c r="A1" i="16"/>
  <c r="A3" i="16"/>
  <c r="F16" i="16"/>
  <c r="F21" i="16"/>
  <c r="F25" i="16"/>
  <c r="F10" i="16" s="1"/>
  <c r="F35" i="16"/>
  <c r="F45" i="16"/>
  <c r="F44" i="16"/>
  <c r="A1" i="15"/>
  <c r="A3" i="15"/>
  <c r="F14" i="15"/>
  <c r="F29" i="15"/>
  <c r="F35" i="15"/>
  <c r="F39" i="15"/>
  <c r="F49" i="15"/>
  <c r="F47" i="15" s="1"/>
  <c r="F59" i="15"/>
  <c r="A1" i="14"/>
  <c r="H51" i="18"/>
  <c r="H55" i="18"/>
  <c r="H65" i="18"/>
  <c r="F51" i="18" l="1"/>
  <c r="F36" i="17"/>
  <c r="F33" i="16"/>
  <c r="H33" i="16"/>
  <c r="H57" i="16" s="1"/>
  <c r="H43" i="15"/>
  <c r="F43" i="15"/>
  <c r="F10" i="15"/>
  <c r="H10" i="15"/>
  <c r="T9" i="23"/>
  <c r="Q9" i="23"/>
  <c r="N18" i="29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3" i="18"/>
  <c r="F55" i="18"/>
  <c r="F65" i="18" s="1"/>
  <c r="K10" i="23"/>
  <c r="N10" i="23"/>
  <c r="F57" i="16"/>
  <c r="Q10" i="23"/>
  <c r="F66" i="15"/>
  <c r="F38" i="17"/>
  <c r="F35" i="18"/>
  <c r="F56" i="17"/>
  <c r="H66" i="15"/>
  <c r="H21" i="17"/>
  <c r="H21" i="18"/>
  <c r="H36" i="17"/>
  <c r="F21" i="18"/>
  <c r="I7" i="33"/>
  <c r="H7" i="33" s="1"/>
  <c r="G7" i="33" s="1"/>
  <c r="F7" i="33" s="1"/>
  <c r="E7" i="33" s="1"/>
  <c r="K9" i="23"/>
  <c r="F21" i="17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<sst xmlns="http://schemas.openxmlformats.org/spreadsheetml/2006/main" count="540" uniqueCount="353">
  <si>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</si>
  <si>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</si>
  <si>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</si>
  <si>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</si>
  <si>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</si>
  <si>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</si>
  <si>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</si>
  <si>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</si>
  <si>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</si>
  <si>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</si>
  <si>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</si>
  <si>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</si>
  <si>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</si>
  <si>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</si>
  <si>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</si>
  <si>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</si>
  <si>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</si>
  <si>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</si>
  <si>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</si>
  <si>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</si>
  <si>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</si>
  <si>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</si>
  <si>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</si>
  <si>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</si>
  <si>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</si>
  <si>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</si>
  <si>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</si>
  <si>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</si>
  <si>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</si>
  <si>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</si>
  <si>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</si>
  <si>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</si>
  <si>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</si>
  <si>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</si>
  <si>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</si>
  <si>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</si>
  <si>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</si>
  <si>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</si>
  <si>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</si>
  <si>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</si>
  <si>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</si>
  <si>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</si>
  <si>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</si>
  <si>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</si>
  <si>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</si>
  <si>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</si>
  <si>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</si>
  <si>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</si>
  <si>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</si>
  <si>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</si>
  <si>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</si>
  <si>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</si>
  <si>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</si>
  <si>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</si>
  <si>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</si>
  <si>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</si>
  <si>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</si>
  <si>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</si>
  <si>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</si>
  <si>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</si>
  <si>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</si>
  <si>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</si>
  <si>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</si>
  <si>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</si>
  <si>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</si>
  <si>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</si>
  <si>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</si>
  <si>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</si>
  <si>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</si>
  <si>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</si>
  <si>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</si>
  <si>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</si>
  <si>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</si>
  <si>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</si>
  <si>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</si>
  <si>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</si>
  <si>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</si>
  <si>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</si>
  <si>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</si>
  <si>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</si>
  <si>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</si>
  <si>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</si>
  <si>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</si>
  <si>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</si>
  <si>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</si>
  <si>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</si>
  <si>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</si>
  <si>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</si>
  <si>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</si>
  <si>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</si>
  <si>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</si>
  <si>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</si>
  <si>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</si>
  <si>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</si>
  <si>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</si>
  <si>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</si>
  <si>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</si>
  <si>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</si>
  <si>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</si>
  <si>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</si>
  <si>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</si>
  <si>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</si>
  <si>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</si>
  <si>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</si>
  <si>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</si>
  <si>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</si>
  <si>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</si>
  <si>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</si>
  <si>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</si>
  <si>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</si>
  <si>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</si>
  <si>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</si>
  <si>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</si>
  <si>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</si>
  <si>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</si>
  <si>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</si>
  <si>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</si>
  <si>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</si>
  <si>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</si>
  <si>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</si>
  <si>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</si>
  <si>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</si>
  <si>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</si>
  <si>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</si>
  <si>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</si>
  <si>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</si>
  <si>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</si>
  <si>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</si>
  <si>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</si>
  <si>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</si>
  <si>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</si>
  <si>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</si>
  <si>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</si>
  <si>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</si>
  <si>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</si>
  <si>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</si>
  <si>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</si>
  <si>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</si>
  <si>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</si>
  <si>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</si>
  <si>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</si>
  <si>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</si>
  <si>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</si>
  <si>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</si>
  <si>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</si>
  <si>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</si>
  <si>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</si>
  <si>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</si>
  <si>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</si>
  <si>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</si>
  <si>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</si>
  <si>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</si>
  <si>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</si>
  <si>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</si>
  <si>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</si>
  <si>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</si>
  <si>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</si>
  <si>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</si>
  <si>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</si>
  <si>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</si>
  <si>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</si>
  <si>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</si>
  <si>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</si>
  <si>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</si>
  <si>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</si>
  <si>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</si>
  <si>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</si>
  <si>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</si>
  <si>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</si>
  <si>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</si>
  <si>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</si>
  <si>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</si>
  <si>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</si>
  <si>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</si>
  <si>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</si>
  <si>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</si>
  <si>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</si>
  <si>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</si>
  <si>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</si>
  <si>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</si>
  <si>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</si>
  <si>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</si>
  <si>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</si>
  <si>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</si>
  <si>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</si>
  <si>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</si>
  <si>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</si>
  <si>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</si>
  <si>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</si>
  <si>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</si>
  <si>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</si>
  <si>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</si>
  <si>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</si>
  <si>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</si>
  <si>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</si>
  <si>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</si>
  <si>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</si>
  <si>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</si>
  <si>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</si>
  <si>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</si>
  <si>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</si>
  <si>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</si>
  <si>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</si>
  <si>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</si>
  <si>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</si>
  <si>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</si>
  <si>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</si>
  <si>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</si>
  <si>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</si>
  <si>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</si>
  <si>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</si>
  <si>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</si>
  <si>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</si>
  <si>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</si>
  <si>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</si>
  <si>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</si>
  <si>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</si>
  <si>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</si>
  <si>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</si>
  <si>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</si>
  <si>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</si>
  <si>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</si>
  <si>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</si>
  <si>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</si>
  <si>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</si>
  <si>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</si>
  <si>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</si>
  <si>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</si>
  <si>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</si>
  <si>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</si>
  <si>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</si>
  <si>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</si>
  <si>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</si>
  <si>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</si>
  <si>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</si>
  <si>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</si>
  <si>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</si>
  <si>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</si>
  <si>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</si>
  <si>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</si>
  <si>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</si>
  <si>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</si>
  <si>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</si>
  <si>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</si>
  <si>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</si>
  <si>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</si>
  <si>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</si>
  <si>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</si>
  <si>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</si>
  <si>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</si>
  <si>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</si>
  <si>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</si>
  <si>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</si>
  <si>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</si>
  <si>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</si>
  <si>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</si>
  <si>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</si>
  <si>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</si>
  <si>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</si>
  <si>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</si>
  <si>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</si>
  <si>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</si>
  <si>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</si>
  <si>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</si>
  <si>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</si>
  <si>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</si>
  <si>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</si>
  <si>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</si>
  <si>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</si>
  <si>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</si>
  <si>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</si>
  <si>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</si>
  <si>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</si>
  <si>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</si>
  <si>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</si>
  <si>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</si>
  <si>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</si>
  <si>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</si>
  <si>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</si>
  <si>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</si>
  <si>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</si>
  <si>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</si>
  <si>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</si>
  <si>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</si>
  <si>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</si>
  <si>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</si>
  <si>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</si>
  <si>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</si>
  <si>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</si>
  <si>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</si>
  <si>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</si>
  <si>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</si>
  <si>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</si>
  <si>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</si>
  <si>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</si>
  <si>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</si>
  <si>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</si>
  <si>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</si>
  <si>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</si>
  <si>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</si>
  <si>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</si>
  <si>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</si>
  <si>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</si>
  <si>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</si>
  <si>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</si>
  <si>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</si>
  <si>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</si>
  <si>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</si>
  <si>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</si>
  <si>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</si>
  <si>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</si>
  <si>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</si>
  <si>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</si>
  <si>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</si>
  <si>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</si>
  <si>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</si>
  <si>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</si>
  <si>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</si>
  <si>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</si>
  <si>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</si>
  <si>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</si>
  <si>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</si>
  <si>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</si>
  <si>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</si>
  <si>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</si>
  <si>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</si>
  <si>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</si>
  <si>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</si>
  <si>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</si>
  <si>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</si>
  <si>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</si>
  <si>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</si>
  <si>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</si>
  <si>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</si>
  <si>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</si>
  <si>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</si>
  <si>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</si>
  <si>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</si>
  <si>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Commune De Assesse</t>
  </si>
  <si>
    <t>Administration communale de :</t>
  </si>
  <si>
    <t>COMMUNE DE ASSESSE</t>
  </si>
  <si>
    <t>Place Communale, 4</t>
  </si>
  <si>
    <t>5330 ASSESSE</t>
  </si>
  <si>
    <t>http://www.assesse.be</t>
  </si>
  <si>
    <t>15/04/2026</t>
  </si>
  <si>
    <t>Compte</t>
  </si>
  <si>
    <t>Wivine LAMBERT</t>
  </si>
  <si>
    <t>083.63.68.52</t>
  </si>
  <si>
    <t>083.65.54.70</t>
  </si>
  <si>
    <t>Wivine.lambert@assesse.be</t>
  </si>
  <si>
    <t>Caroline ETIENNE</t>
  </si>
  <si>
    <t>083.63.68.46</t>
  </si>
  <si>
    <t>caroline.etienne@assesse.be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</si>
</sst>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305499.6099999994</c:v>
                </c:pt>
                <c:pt idx="1">
                  <c:v>798935.69999999925</c:v>
                </c:pt>
                <c:pt idx="2">
                  <c:v>1231740.5099999998</c:v>
                </c:pt>
                <c:pt idx="3">
                  <c:v>956902.46999999881</c:v>
                </c:pt>
                <c:pt idx="4">
                  <c:v>882435.68999999948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1157405.049999997</c:v>
                </c:pt>
                <c:pt idx="1">
                  <c:v>1255895.2399999984</c:v>
                </c:pt>
                <c:pt idx="2">
                  <c:v>1738430.2699999996</c:v>
                </c:pt>
                <c:pt idx="3">
                  <c:v>2399891.0199999977</c:v>
                </c:pt>
                <c:pt idx="4">
                  <c:v>1887334.9399999995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8516605.7000000011</c:v>
                </c:pt>
                <c:pt idx="1">
                  <c:v>9391861.4900000002</c:v>
                </c:pt>
                <c:pt idx="2">
                  <c:v>10490769.43</c:v>
                </c:pt>
                <c:pt idx="3">
                  <c:v>10441059.26</c:v>
                </c:pt>
                <c:pt idx="4">
                  <c:v>11024363.76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8822105.3100000005</c:v>
                </c:pt>
                <c:pt idx="1">
                  <c:v>10190797.189999999</c:v>
                </c:pt>
                <c:pt idx="2">
                  <c:v>11722509.939999999</c:v>
                </c:pt>
                <c:pt idx="3">
                  <c:v>11397961.729999999</c:v>
                </c:pt>
                <c:pt idx="4">
                  <c:v>11906799.449999999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1756141.9600000002</c:v>
                </c:pt>
                <c:pt idx="1">
                  <c:v>5317572.8899999997</c:v>
                </c:pt>
                <c:pt idx="2">
                  <c:v>1338393.53</c:v>
                </c:pt>
                <c:pt idx="3">
                  <c:v>7092256.4400000004</c:v>
                </c:pt>
                <c:pt idx="4">
                  <c:v>1562995.01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13446.37</c:v>
                </c:pt>
                <c:pt idx="1">
                  <c:v>2398359.04</c:v>
                </c:pt>
                <c:pt idx="2">
                  <c:v>2260360.7000000002</c:v>
                </c:pt>
                <c:pt idx="3">
                  <c:v>2393482.0099999998</c:v>
                </c:pt>
                <c:pt idx="4">
                  <c:v>5618654.2800000003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7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92006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5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5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5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5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5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5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5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5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5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5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5" customHeight="1" thickTop="1">
      <c r="C15" s="250"/>
      <c r="D15" s="250"/>
      <c r="E15" s="250"/>
      <c r="F15" s="250"/>
      <c r="G15" s="250"/>
      <c r="H15" s="250"/>
      <c r="I15" s="250"/>
    </row>
    <row r="16" spans="1:22" ht="13.2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2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2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2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2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2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2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2" customHeight="1">
      <c r="C23" s="281" t="s">
        <v>334</v>
      </c>
      <c r="D23" s="282"/>
      <c r="E23" s="282"/>
      <c r="F23" s="282"/>
      <c r="G23" s="282"/>
      <c r="H23" s="282"/>
      <c r="I23" s="283"/>
      <c r="J23" s="563" t="s">
        <v>344</v>
      </c>
      <c r="K23" s="204"/>
      <c r="L23" s="204"/>
      <c r="M23" s="205"/>
      <c r="S23" s="57"/>
      <c r="T23" s="58"/>
      <c r="U23" s="6"/>
    </row>
    <row r="24" spans="3:21" ht="16.2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2" customHeight="1">
      <c r="C25" s="266" t="s">
        <v>38</v>
      </c>
      <c r="D25" s="260"/>
      <c r="E25" s="260"/>
      <c r="F25" s="260"/>
      <c r="G25" s="260"/>
      <c r="H25" s="260"/>
      <c r="I25" s="261"/>
      <c r="J25" s="563"/>
      <c r="K25" s="204"/>
      <c r="L25" s="204"/>
      <c r="M25" s="205"/>
      <c r="S25" s="57"/>
      <c r="T25" s="58"/>
      <c r="U25" s="6"/>
    </row>
    <row r="26" spans="3:21" ht="16.2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95" customHeight="1">
      <c r="C27" s="266" t="s">
        <v>297</v>
      </c>
      <c r="D27" s="260"/>
      <c r="E27" s="260"/>
      <c r="F27" s="260"/>
      <c r="G27" s="260"/>
      <c r="H27" s="260"/>
      <c r="I27" s="261"/>
      <c r="J27" s="564" t="s">
        <v>345</v>
      </c>
      <c r="K27" s="251"/>
      <c r="L27" s="204"/>
      <c r="M27" s="205"/>
      <c r="O27" s="260" t="s">
        <v>1</v>
      </c>
      <c r="P27" s="260"/>
      <c r="Q27" s="261"/>
      <c r="R27" s="285">
        <v>2025</v>
      </c>
      <c r="S27" s="286"/>
      <c r="U27" s="6"/>
    </row>
    <row r="28" spans="3:21" ht="16.95" customHeight="1">
      <c r="C28" s="48"/>
      <c r="I28" s="49"/>
      <c r="J28" s="47"/>
      <c r="K28" s="47"/>
      <c r="L28" s="47"/>
      <c r="M28" s="47"/>
      <c r="U28" s="6"/>
    </row>
    <row r="29" spans="3:21" ht="16.95" customHeight="1">
      <c r="C29" s="272" t="s">
        <v>35</v>
      </c>
      <c r="D29" s="273"/>
      <c r="E29" s="273"/>
      <c r="F29" s="273"/>
      <c r="G29" s="273"/>
      <c r="H29" s="273"/>
      <c r="I29" s="273"/>
      <c r="J29" s="565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95" customHeight="1">
      <c r="C30" s="270" t="s">
        <v>5</v>
      </c>
      <c r="D30" s="271"/>
      <c r="E30" s="271"/>
      <c r="F30" s="271"/>
      <c r="G30" s="271"/>
      <c r="H30" s="271"/>
      <c r="I30" s="271"/>
      <c r="J30" s="566" t="s">
        <v>347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95" customHeight="1">
      <c r="C31" s="266" t="s">
        <v>6</v>
      </c>
      <c r="D31" s="260"/>
      <c r="E31" s="260"/>
      <c r="F31" s="260"/>
      <c r="G31" s="260"/>
      <c r="H31" s="260"/>
      <c r="I31" s="260"/>
      <c r="J31" s="567" t="s">
        <v>348</v>
      </c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95" customHeight="1">
      <c r="C32" s="266" t="s">
        <v>7</v>
      </c>
      <c r="D32" s="260"/>
      <c r="E32" s="260"/>
      <c r="F32" s="260"/>
      <c r="G32" s="260"/>
      <c r="H32" s="260"/>
      <c r="I32" s="260"/>
      <c r="J32" s="568" t="s">
        <v>349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95" customHeight="1">
      <c r="C33" s="48"/>
      <c r="K33" s="49"/>
      <c r="L33" s="47"/>
      <c r="M33" s="47"/>
      <c r="N33" s="47"/>
      <c r="O33" s="47"/>
      <c r="U33" s="6"/>
    </row>
    <row r="34" spans="3:21" ht="16.95" customHeight="1">
      <c r="C34" s="272" t="s">
        <v>36</v>
      </c>
      <c r="D34" s="273"/>
      <c r="E34" s="273"/>
      <c r="F34" s="273"/>
      <c r="G34" s="273"/>
      <c r="H34" s="273"/>
      <c r="I34" s="273"/>
      <c r="J34" s="565" t="s">
        <v>350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95" customHeight="1">
      <c r="C35" s="270" t="s">
        <v>5</v>
      </c>
      <c r="D35" s="271"/>
      <c r="E35" s="271"/>
      <c r="F35" s="271"/>
      <c r="G35" s="271"/>
      <c r="H35" s="271"/>
      <c r="I35" s="271"/>
      <c r="J35" s="566" t="s">
        <v>351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95" customHeight="1">
      <c r="C36" s="266" t="s">
        <v>6</v>
      </c>
      <c r="D36" s="260"/>
      <c r="E36" s="260"/>
      <c r="F36" s="260"/>
      <c r="G36" s="260"/>
      <c r="H36" s="260"/>
      <c r="I36" s="260"/>
      <c r="J36" s="567" t="s">
        <v>348</v>
      </c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95" customHeight="1">
      <c r="C37" s="266" t="s">
        <v>7</v>
      </c>
      <c r="D37" s="260"/>
      <c r="E37" s="260"/>
      <c r="F37" s="260"/>
      <c r="G37" s="260"/>
      <c r="H37" s="260"/>
      <c r="I37" s="260"/>
      <c r="J37" s="568" t="s">
        <v>352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2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Commune De Assesse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92006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2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45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45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45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2021</v>
      </c>
      <c r="I8" s="293"/>
      <c r="J8" s="293"/>
      <c r="K8" s="293">
        <f>N8-1</f>
        <v>2022</v>
      </c>
      <c r="L8" s="293"/>
      <c r="M8" s="293"/>
      <c r="N8" s="293">
        <f>Q8-1</f>
        <v>2023</v>
      </c>
      <c r="O8" s="293"/>
      <c r="P8" s="293"/>
      <c r="Q8" s="293">
        <f>T8-1</f>
        <v>2024</v>
      </c>
      <c r="R8" s="293"/>
      <c r="S8" s="293"/>
      <c r="T8" s="293">
        <f>X2</f>
        <v>2025</v>
      </c>
      <c r="U8" s="293"/>
      <c r="V8" s="293"/>
    </row>
    <row r="9" spans="1:24" ht="18.45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305499.6099999994</v>
      </c>
      <c r="I9" s="288"/>
      <c r="J9" s="289"/>
      <c r="K9" s="287">
        <f>'Ordinaire GE'!K26-'Ordinaire GE'!K15</f>
        <v>798935.69999999925</v>
      </c>
      <c r="L9" s="288"/>
      <c r="M9" s="289"/>
      <c r="N9" s="287">
        <f>'Ordinaire GE'!N26-'Ordinaire GE'!N15</f>
        <v>1231740.5099999998</v>
      </c>
      <c r="O9" s="288"/>
      <c r="P9" s="289"/>
      <c r="Q9" s="287">
        <f>'Ordinaire GE'!Q26-'Ordinaire GE'!Q15</f>
        <v>956902.46999999881</v>
      </c>
      <c r="R9" s="288"/>
      <c r="S9" s="289"/>
      <c r="T9" s="287">
        <f>'Ordinaire GE'!T26-'Ordinaire GE'!T15</f>
        <v>882435.68999999948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1157405.049999997</v>
      </c>
      <c r="I10" s="291"/>
      <c r="J10" s="292"/>
      <c r="K10" s="290">
        <f>'Ordinaire GE'!K29-'Ordinaire GE'!K18</f>
        <v>1255895.2399999984</v>
      </c>
      <c r="L10" s="291"/>
      <c r="M10" s="292"/>
      <c r="N10" s="290">
        <f>'Ordinaire GE'!N29-'Ordinaire GE'!N18</f>
        <v>1738430.2699999996</v>
      </c>
      <c r="O10" s="291"/>
      <c r="P10" s="292"/>
      <c r="Q10" s="290">
        <f>'Ordinaire GE'!Q29-'Ordinaire GE'!Q18</f>
        <v>2399891.0199999977</v>
      </c>
      <c r="R10" s="291"/>
      <c r="S10" s="292"/>
      <c r="T10" s="290">
        <f>'Ordinaire GE'!T29-'Ordinaire GE'!T18</f>
        <v>1887334.9399999995</v>
      </c>
      <c r="U10" s="291"/>
      <c r="V10" s="292"/>
    </row>
    <row r="11" spans="1:24" ht="16.95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95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95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9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95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2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95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Commune De Assesse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92006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13</v>
      </c>
      <c r="B10" s="335"/>
      <c r="C10" s="335"/>
      <c r="D10" s="335"/>
      <c r="E10" s="335"/>
      <c r="F10" s="335"/>
      <c r="G10" s="335"/>
      <c r="H10" s="569">
        <v>4011202.05</v>
      </c>
      <c r="I10" s="327">
        <v>5512664.2599999998</v>
      </c>
      <c r="J10" s="328">
        <v>5512664.2599999998</v>
      </c>
      <c r="K10" s="569">
        <v>4286666.82</v>
      </c>
      <c r="L10" s="327">
        <v>5512664.2599999998</v>
      </c>
      <c r="M10" s="328">
        <v>5512664.2599999998</v>
      </c>
      <c r="N10" s="569">
        <v>4727762.26</v>
      </c>
      <c r="O10" s="327">
        <v>5512664.2599999998</v>
      </c>
      <c r="P10" s="328">
        <v>5512664.2599999998</v>
      </c>
      <c r="Q10" s="569">
        <v>4994433.07</v>
      </c>
      <c r="R10" s="327">
        <v>5512664.2599999998</v>
      </c>
      <c r="S10" s="328">
        <v>5512664.2599999998</v>
      </c>
      <c r="T10" s="569">
        <v>5115866.3899999997</v>
      </c>
      <c r="U10" s="327">
        <v>5512664.2599999998</v>
      </c>
      <c r="V10" s="328">
        <v>5512664.2599999998</v>
      </c>
    </row>
    <row r="11" spans="1:24" ht="18.45" customHeight="1">
      <c r="A11" s="310" t="s">
        <v>14</v>
      </c>
      <c r="B11" s="311"/>
      <c r="C11" s="311"/>
      <c r="D11" s="311"/>
      <c r="E11" s="311"/>
      <c r="F11" s="311"/>
      <c r="G11" s="311"/>
      <c r="H11" s="570">
        <v>1189451.07</v>
      </c>
      <c r="I11" s="323">
        <v>2726342.74</v>
      </c>
      <c r="J11" s="324">
        <v>2726342.74</v>
      </c>
      <c r="K11" s="570">
        <v>1380619.71</v>
      </c>
      <c r="L11" s="323">
        <v>2726342.74</v>
      </c>
      <c r="M11" s="324">
        <v>2726342.74</v>
      </c>
      <c r="N11" s="570">
        <v>1413141.24</v>
      </c>
      <c r="O11" s="323">
        <v>2726342.74</v>
      </c>
      <c r="P11" s="324">
        <v>2726342.74</v>
      </c>
      <c r="Q11" s="570">
        <v>1463436.93</v>
      </c>
      <c r="R11" s="323">
        <v>2726342.74</v>
      </c>
      <c r="S11" s="324">
        <v>2726342.74</v>
      </c>
      <c r="T11" s="570">
        <v>1518940.88</v>
      </c>
      <c r="U11" s="323">
        <v>2726342.74</v>
      </c>
      <c r="V11" s="324">
        <v>2726342.74</v>
      </c>
    </row>
    <row r="12" spans="1:24" ht="18.45" customHeight="1">
      <c r="A12" s="310" t="s">
        <v>15</v>
      </c>
      <c r="B12" s="311"/>
      <c r="C12" s="311"/>
      <c r="D12" s="311"/>
      <c r="E12" s="311"/>
      <c r="F12" s="311"/>
      <c r="G12" s="311"/>
      <c r="H12" s="570">
        <v>2652773.1800000002</v>
      </c>
      <c r="I12" s="323">
        <v>4264832.04</v>
      </c>
      <c r="J12" s="324">
        <v>4264832.04</v>
      </c>
      <c r="K12" s="570">
        <v>2666695.1800000002</v>
      </c>
      <c r="L12" s="323">
        <v>4264832.04</v>
      </c>
      <c r="M12" s="324">
        <v>4264832.04</v>
      </c>
      <c r="N12" s="570">
        <v>3123691.01</v>
      </c>
      <c r="O12" s="323">
        <v>4264832.04</v>
      </c>
      <c r="P12" s="324">
        <v>4264832.04</v>
      </c>
      <c r="Q12" s="570">
        <v>3147265.75</v>
      </c>
      <c r="R12" s="323">
        <v>4264832.04</v>
      </c>
      <c r="S12" s="324">
        <v>4264832.04</v>
      </c>
      <c r="T12" s="570">
        <v>3236571.62</v>
      </c>
      <c r="U12" s="323">
        <v>4264832.04</v>
      </c>
      <c r="V12" s="324">
        <v>4264832.04</v>
      </c>
    </row>
    <row r="13" spans="1:24" ht="18.45" customHeight="1">
      <c r="A13" s="310" t="s">
        <v>16</v>
      </c>
      <c r="B13" s="311"/>
      <c r="C13" s="311"/>
      <c r="D13" s="311"/>
      <c r="E13" s="311"/>
      <c r="F13" s="311"/>
      <c r="G13" s="311"/>
      <c r="H13" s="570">
        <v>622655.9</v>
      </c>
      <c r="I13" s="323">
        <v>41563.69</v>
      </c>
      <c r="J13" s="324">
        <v>41563.69</v>
      </c>
      <c r="K13" s="570">
        <v>602879.78</v>
      </c>
      <c r="L13" s="323">
        <v>41563.69</v>
      </c>
      <c r="M13" s="324">
        <v>41563.69</v>
      </c>
      <c r="N13" s="570">
        <v>726174.92</v>
      </c>
      <c r="O13" s="323">
        <v>41563.69</v>
      </c>
      <c r="P13" s="324">
        <v>41563.69</v>
      </c>
      <c r="Q13" s="570">
        <v>737687.74</v>
      </c>
      <c r="R13" s="323">
        <v>41563.69</v>
      </c>
      <c r="S13" s="324">
        <v>41563.69</v>
      </c>
      <c r="T13" s="570">
        <v>792143.19</v>
      </c>
      <c r="U13" s="323">
        <v>41563.69</v>
      </c>
      <c r="V13" s="324">
        <v>41563.69</v>
      </c>
    </row>
    <row r="14" spans="1:24" ht="18.45" customHeight="1" thickBot="1">
      <c r="A14" s="315" t="s">
        <v>303</v>
      </c>
      <c r="B14" s="316"/>
      <c r="C14" s="316"/>
      <c r="D14" s="316"/>
      <c r="E14" s="316"/>
      <c r="F14" s="316"/>
      <c r="G14" s="316"/>
      <c r="H14" s="571">
        <v>40523.5</v>
      </c>
      <c r="I14" s="318">
        <v>0</v>
      </c>
      <c r="J14" s="319">
        <v>0</v>
      </c>
      <c r="K14" s="571">
        <v>455000</v>
      </c>
      <c r="L14" s="318">
        <v>0</v>
      </c>
      <c r="M14" s="319">
        <v>0</v>
      </c>
      <c r="N14" s="571">
        <v>500000</v>
      </c>
      <c r="O14" s="318">
        <v>0</v>
      </c>
      <c r="P14" s="319">
        <v>0</v>
      </c>
      <c r="Q14" s="571">
        <v>98235.77</v>
      </c>
      <c r="R14" s="318">
        <v>0</v>
      </c>
      <c r="S14" s="319">
        <v>0</v>
      </c>
      <c r="T14" s="571">
        <v>360841.68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8516605.7000000011</v>
      </c>
      <c r="I15" s="321"/>
      <c r="J15" s="322"/>
      <c r="K15" s="321">
        <f>SUM(K10:K14)</f>
        <v>9391861.4900000002</v>
      </c>
      <c r="L15" s="321"/>
      <c r="M15" s="321"/>
      <c r="N15" s="320">
        <f>SUM(N10:N14)</f>
        <v>10490769.43</v>
      </c>
      <c r="O15" s="321"/>
      <c r="P15" s="322"/>
      <c r="Q15" s="321">
        <f>SUM(Q10:Q14)</f>
        <v>10441059.26</v>
      </c>
      <c r="R15" s="321"/>
      <c r="S15" s="322"/>
      <c r="T15" s="321">
        <f>SUM(T10:T14)</f>
        <v>11024363.76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263520.89</v>
      </c>
      <c r="I16" s="313">
        <v>1521059.02</v>
      </c>
      <c r="J16" s="314">
        <v>2351270.66</v>
      </c>
      <c r="K16" s="572">
        <v>400233.47</v>
      </c>
      <c r="L16" s="313">
        <v>1659060.83</v>
      </c>
      <c r="M16" s="314">
        <v>1521059.02</v>
      </c>
      <c r="N16" s="572">
        <v>581650.93000000005</v>
      </c>
      <c r="O16" s="313">
        <v>2230351.92</v>
      </c>
      <c r="P16" s="314">
        <v>1659060.83</v>
      </c>
      <c r="Q16" s="572">
        <v>400194.64</v>
      </c>
      <c r="R16" s="313">
        <v>2351270.66</v>
      </c>
      <c r="S16" s="314">
        <v>2230351.92</v>
      </c>
      <c r="T16" s="572">
        <v>346773.84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880912.79</v>
      </c>
      <c r="I17" s="318">
        <v>1192323.53</v>
      </c>
      <c r="J17" s="319">
        <v>824300.6</v>
      </c>
      <c r="K17" s="571">
        <v>1075164.1200000001</v>
      </c>
      <c r="L17" s="318">
        <v>4295659.8600000003</v>
      </c>
      <c r="M17" s="319">
        <v>1192323.53</v>
      </c>
      <c r="N17" s="571">
        <v>623235.67000000004</v>
      </c>
      <c r="O17" s="318">
        <v>1045347.08</v>
      </c>
      <c r="P17" s="319">
        <v>4295659.8600000003</v>
      </c>
      <c r="Q17" s="571">
        <v>369954.41</v>
      </c>
      <c r="R17" s="318">
        <v>824300.6</v>
      </c>
      <c r="S17" s="319">
        <v>1045347.08</v>
      </c>
      <c r="T17" s="571">
        <v>1412435.65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9661039.3800000027</v>
      </c>
      <c r="I18" s="308"/>
      <c r="J18" s="309"/>
      <c r="K18" s="308">
        <f>SUM(K15:K17)</f>
        <v>10867259.080000002</v>
      </c>
      <c r="L18" s="308"/>
      <c r="M18" s="308"/>
      <c r="N18" s="307">
        <f>SUM(N15:N17)</f>
        <v>11695656.029999999</v>
      </c>
      <c r="O18" s="308"/>
      <c r="P18" s="309"/>
      <c r="Q18" s="307">
        <f>SUM(Q15:Q17)</f>
        <v>11211208.310000001</v>
      </c>
      <c r="R18" s="308"/>
      <c r="S18" s="309"/>
      <c r="T18" s="307">
        <f>SUM(T15:T17)</f>
        <v>12783573.25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10" t="s">
        <v>17</v>
      </c>
      <c r="B22" s="311"/>
      <c r="C22" s="311"/>
      <c r="D22" s="311"/>
      <c r="E22" s="311"/>
      <c r="F22" s="311"/>
      <c r="G22" s="312"/>
      <c r="H22" s="569">
        <v>426721.19</v>
      </c>
      <c r="I22" s="327">
        <v>373432.17</v>
      </c>
      <c r="J22" s="328">
        <v>697745.74</v>
      </c>
      <c r="K22" s="569">
        <v>505100.81</v>
      </c>
      <c r="L22" s="327">
        <v>373432.17</v>
      </c>
      <c r="M22" s="328">
        <v>697745.74</v>
      </c>
      <c r="N22" s="569">
        <v>427370.76</v>
      </c>
      <c r="O22" s="327">
        <v>373432.17</v>
      </c>
      <c r="P22" s="328">
        <v>697745.74</v>
      </c>
      <c r="Q22" s="569">
        <v>597777.87</v>
      </c>
      <c r="R22" s="327">
        <v>373432.17</v>
      </c>
      <c r="S22" s="328">
        <v>697745.74</v>
      </c>
      <c r="T22" s="569">
        <v>626256.81000000006</v>
      </c>
      <c r="U22" s="327">
        <v>373432.17</v>
      </c>
      <c r="V22" s="328">
        <v>697745.74</v>
      </c>
    </row>
    <row r="23" spans="1:22" ht="18.45" customHeight="1">
      <c r="A23" s="310" t="s">
        <v>15</v>
      </c>
      <c r="B23" s="311"/>
      <c r="C23" s="311"/>
      <c r="D23" s="311"/>
      <c r="E23" s="311"/>
      <c r="F23" s="311"/>
      <c r="G23" s="312"/>
      <c r="H23" s="570">
        <v>8298117.7300000004</v>
      </c>
      <c r="I23" s="323">
        <v>12728583.199999999</v>
      </c>
      <c r="J23" s="324">
        <v>13240574.68</v>
      </c>
      <c r="K23" s="570">
        <v>9056565.5299999993</v>
      </c>
      <c r="L23" s="323">
        <v>12728583.199999999</v>
      </c>
      <c r="M23" s="324">
        <v>13240574.68</v>
      </c>
      <c r="N23" s="570">
        <v>11196242.34</v>
      </c>
      <c r="O23" s="323">
        <v>12728583.199999999</v>
      </c>
      <c r="P23" s="324">
        <v>13240574.68</v>
      </c>
      <c r="Q23" s="570">
        <v>10678422.449999999</v>
      </c>
      <c r="R23" s="323">
        <v>12728583.199999999</v>
      </c>
      <c r="S23" s="324">
        <v>13240574.68</v>
      </c>
      <c r="T23" s="570">
        <v>11146668.279999999</v>
      </c>
      <c r="U23" s="323">
        <v>12728583.199999999</v>
      </c>
      <c r="V23" s="324">
        <v>13240574.68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2"/>
      <c r="H24" s="570">
        <v>83766.39</v>
      </c>
      <c r="I24" s="323">
        <v>548784.99</v>
      </c>
      <c r="J24" s="324">
        <v>408005.67</v>
      </c>
      <c r="K24" s="570">
        <v>84502.41</v>
      </c>
      <c r="L24" s="323">
        <v>548784.99</v>
      </c>
      <c r="M24" s="324">
        <v>408005.67</v>
      </c>
      <c r="N24" s="570">
        <v>98896.84</v>
      </c>
      <c r="O24" s="323">
        <v>548784.99</v>
      </c>
      <c r="P24" s="324">
        <v>408005.67</v>
      </c>
      <c r="Q24" s="570">
        <v>121761.41</v>
      </c>
      <c r="R24" s="323">
        <v>548784.99</v>
      </c>
      <c r="S24" s="324">
        <v>408005.67</v>
      </c>
      <c r="T24" s="570">
        <v>133874.35999999999</v>
      </c>
      <c r="U24" s="323">
        <v>548784.99</v>
      </c>
      <c r="V24" s="324">
        <v>408005.67</v>
      </c>
    </row>
    <row r="25" spans="1:22" ht="18.45" customHeight="1" thickBot="1">
      <c r="A25" s="315" t="s">
        <v>3</v>
      </c>
      <c r="B25" s="316"/>
      <c r="C25" s="316"/>
      <c r="D25" s="316"/>
      <c r="E25" s="316"/>
      <c r="F25" s="316"/>
      <c r="G25" s="317"/>
      <c r="H25" s="571">
        <v>13500</v>
      </c>
      <c r="I25" s="318">
        <v>0</v>
      </c>
      <c r="J25" s="319">
        <v>0</v>
      </c>
      <c r="K25" s="571">
        <v>544628.43999999994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8822105.3100000005</v>
      </c>
      <c r="I26" s="321"/>
      <c r="J26" s="321"/>
      <c r="K26" s="320">
        <f>SUM(K22:K25)</f>
        <v>10190797.189999999</v>
      </c>
      <c r="L26" s="321"/>
      <c r="M26" s="322"/>
      <c r="N26" s="321">
        <f>SUM(N22:N25)</f>
        <v>11722509.939999999</v>
      </c>
      <c r="O26" s="321"/>
      <c r="P26" s="321"/>
      <c r="Q26" s="320">
        <f>SUM(Q22:Q25)</f>
        <v>11397961.729999999</v>
      </c>
      <c r="R26" s="321"/>
      <c r="S26" s="322"/>
      <c r="T26" s="320">
        <f>SUM(T22:T25)</f>
        <v>11906799.449999999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1996339.12</v>
      </c>
      <c r="I27" s="313">
        <v>6001218.2883333303</v>
      </c>
      <c r="J27" s="314">
        <v>5811470.0833333302</v>
      </c>
      <c r="K27" s="572">
        <v>1514666.22</v>
      </c>
      <c r="L27" s="313">
        <v>6001218.2883333303</v>
      </c>
      <c r="M27" s="314">
        <v>5811470.0833333302</v>
      </c>
      <c r="N27" s="572">
        <v>1636576.36</v>
      </c>
      <c r="O27" s="313">
        <v>6001218.2883333303</v>
      </c>
      <c r="P27" s="314">
        <v>5811470.0833333302</v>
      </c>
      <c r="Q27" s="572">
        <v>2213137.6</v>
      </c>
      <c r="R27" s="313">
        <v>6001218.2883333303</v>
      </c>
      <c r="S27" s="314">
        <v>5811470.0833333302</v>
      </c>
      <c r="T27" s="572">
        <v>2764108.74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0</v>
      </c>
      <c r="I28" s="318">
        <v>0</v>
      </c>
      <c r="J28" s="319">
        <v>0</v>
      </c>
      <c r="K28" s="571">
        <v>417690.91</v>
      </c>
      <c r="L28" s="318">
        <v>0</v>
      </c>
      <c r="M28" s="319">
        <v>0</v>
      </c>
      <c r="N28" s="571">
        <v>75000</v>
      </c>
      <c r="O28" s="318">
        <v>0</v>
      </c>
      <c r="P28" s="319">
        <v>0</v>
      </c>
      <c r="Q28" s="571">
        <v>0</v>
      </c>
      <c r="R28" s="318">
        <v>0</v>
      </c>
      <c r="S28" s="319">
        <v>0</v>
      </c>
      <c r="T28" s="571">
        <v>0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10818444.43</v>
      </c>
      <c r="I29" s="308"/>
      <c r="J29" s="308"/>
      <c r="K29" s="307">
        <f>SUM(K26:K28)</f>
        <v>12123154.32</v>
      </c>
      <c r="L29" s="308"/>
      <c r="M29" s="309"/>
      <c r="N29" s="308">
        <f>SUM(N26:N28)</f>
        <v>13434086.299999999</v>
      </c>
      <c r="O29" s="308"/>
      <c r="P29" s="308"/>
      <c r="Q29" s="307">
        <f>SUM(Q26:Q28)</f>
        <v>13611099.329999998</v>
      </c>
      <c r="R29" s="308"/>
      <c r="S29" s="309"/>
      <c r="T29" s="307">
        <f>SUM(T26:T28)</f>
        <v>14670908.189999999</v>
      </c>
      <c r="U29" s="308"/>
      <c r="V29" s="309"/>
    </row>
    <row r="30" spans="1:22" ht="16.95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Commune De Assesse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92006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15</v>
      </c>
      <c r="B10" s="335"/>
      <c r="C10" s="335"/>
      <c r="D10" s="335"/>
      <c r="E10" s="335"/>
      <c r="F10" s="335"/>
      <c r="G10" s="335"/>
      <c r="H10" s="569">
        <v>30651.32</v>
      </c>
      <c r="I10" s="327">
        <v>5512664.2599999998</v>
      </c>
      <c r="J10" s="328">
        <v>5512664.2599999998</v>
      </c>
      <c r="K10" s="569">
        <v>117974.06</v>
      </c>
      <c r="L10" s="327">
        <v>5512664.2599999998</v>
      </c>
      <c r="M10" s="328">
        <v>5512664.2599999998</v>
      </c>
      <c r="N10" s="569">
        <v>138963</v>
      </c>
      <c r="O10" s="327">
        <v>5512664.2599999998</v>
      </c>
      <c r="P10" s="328">
        <v>5512664.2599999998</v>
      </c>
      <c r="Q10" s="569">
        <v>46283.13</v>
      </c>
      <c r="R10" s="327">
        <v>5512664.2599999998</v>
      </c>
      <c r="S10" s="328">
        <v>5512664.2599999998</v>
      </c>
      <c r="T10" s="569">
        <v>25134.05</v>
      </c>
      <c r="U10" s="327">
        <v>5512664.2599999998</v>
      </c>
      <c r="V10" s="328">
        <v>5512664.2599999998</v>
      </c>
    </row>
    <row r="11" spans="1:24" ht="18.45" customHeight="1">
      <c r="A11" s="310" t="s">
        <v>301</v>
      </c>
      <c r="B11" s="311"/>
      <c r="C11" s="311"/>
      <c r="D11" s="311"/>
      <c r="E11" s="311"/>
      <c r="F11" s="311"/>
      <c r="G11" s="311"/>
      <c r="H11" s="570">
        <v>1720146.32</v>
      </c>
      <c r="I11" s="323">
        <v>2726342.74</v>
      </c>
      <c r="J11" s="324">
        <v>2726342.74</v>
      </c>
      <c r="K11" s="570">
        <v>5194255.51</v>
      </c>
      <c r="L11" s="323">
        <v>2726342.74</v>
      </c>
      <c r="M11" s="324">
        <v>2726342.74</v>
      </c>
      <c r="N11" s="570">
        <v>1097778.54</v>
      </c>
      <c r="O11" s="323">
        <v>2726342.74</v>
      </c>
      <c r="P11" s="324">
        <v>2726342.74</v>
      </c>
      <c r="Q11" s="570">
        <v>7029405.5800000001</v>
      </c>
      <c r="R11" s="323">
        <v>2726342.74</v>
      </c>
      <c r="S11" s="324">
        <v>2726342.74</v>
      </c>
      <c r="T11" s="570">
        <v>1521293.23</v>
      </c>
      <c r="U11" s="323">
        <v>2726342.74</v>
      </c>
      <c r="V11" s="324">
        <v>2726342.74</v>
      </c>
    </row>
    <row r="12" spans="1:24" ht="18.45" customHeight="1">
      <c r="A12" s="310" t="s">
        <v>16</v>
      </c>
      <c r="B12" s="311"/>
      <c r="C12" s="311"/>
      <c r="D12" s="311"/>
      <c r="E12" s="311"/>
      <c r="F12" s="311"/>
      <c r="G12" s="311"/>
      <c r="H12" s="570">
        <v>5344.32</v>
      </c>
      <c r="I12" s="323">
        <v>4264832.04</v>
      </c>
      <c r="J12" s="324">
        <v>4264832.04</v>
      </c>
      <c r="K12" s="570">
        <v>5343.32</v>
      </c>
      <c r="L12" s="323">
        <v>4264832.04</v>
      </c>
      <c r="M12" s="324">
        <v>4264832.04</v>
      </c>
      <c r="N12" s="570">
        <v>101651.99</v>
      </c>
      <c r="O12" s="323">
        <v>4264832.04</v>
      </c>
      <c r="P12" s="324">
        <v>4264832.04</v>
      </c>
      <c r="Q12" s="570">
        <v>16567.73</v>
      </c>
      <c r="R12" s="323">
        <v>4264832.04</v>
      </c>
      <c r="S12" s="324">
        <v>4264832.04</v>
      </c>
      <c r="T12" s="570">
        <v>16567.73</v>
      </c>
      <c r="U12" s="323">
        <v>4264832.04</v>
      </c>
      <c r="V12" s="324">
        <v>4264832.04</v>
      </c>
    </row>
    <row r="13" spans="1:24" ht="18.45" customHeight="1">
      <c r="A13" s="310" t="s">
        <v>3</v>
      </c>
      <c r="B13" s="311"/>
      <c r="C13" s="311"/>
      <c r="D13" s="311"/>
      <c r="E13" s="311"/>
      <c r="F13" s="311"/>
      <c r="G13" s="311"/>
      <c r="H13" s="570">
        <v>0</v>
      </c>
      <c r="I13" s="323">
        <v>41563.69</v>
      </c>
      <c r="J13" s="324">
        <v>41563.69</v>
      </c>
      <c r="K13" s="570">
        <v>0</v>
      </c>
      <c r="L13" s="323">
        <v>41563.69</v>
      </c>
      <c r="M13" s="324">
        <v>41563.69</v>
      </c>
      <c r="N13" s="570">
        <v>0</v>
      </c>
      <c r="O13" s="323">
        <v>41563.69</v>
      </c>
      <c r="P13" s="324">
        <v>41563.69</v>
      </c>
      <c r="Q13" s="570">
        <v>0</v>
      </c>
      <c r="R13" s="323">
        <v>41563.69</v>
      </c>
      <c r="S13" s="324">
        <v>41563.69</v>
      </c>
      <c r="T13" s="570">
        <v>0</v>
      </c>
      <c r="U13" s="323">
        <v>41563.69</v>
      </c>
      <c r="V13" s="324">
        <v>41563.69</v>
      </c>
    </row>
    <row r="14" spans="1:24" ht="18.45" customHeight="1" thickBot="1">
      <c r="A14" s="315"/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0</v>
      </c>
      <c r="R14" s="318">
        <v>0</v>
      </c>
      <c r="S14" s="319">
        <v>0</v>
      </c>
      <c r="T14" s="571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1756141.9600000002</v>
      </c>
      <c r="I15" s="321"/>
      <c r="J15" s="322"/>
      <c r="K15" s="321">
        <f>SUM(K10:K14)</f>
        <v>5317572.8899999997</v>
      </c>
      <c r="L15" s="321"/>
      <c r="M15" s="321"/>
      <c r="N15" s="320">
        <f>SUM(N10:N14)</f>
        <v>1338393.53</v>
      </c>
      <c r="O15" s="321"/>
      <c r="P15" s="322"/>
      <c r="Q15" s="321">
        <f>SUM(Q10:Q14)</f>
        <v>7092256.4400000004</v>
      </c>
      <c r="R15" s="321"/>
      <c r="S15" s="322"/>
      <c r="T15" s="321">
        <f>SUM(T10:T14)</f>
        <v>1562995.01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1176942.58</v>
      </c>
      <c r="I16" s="313">
        <v>1521059.02</v>
      </c>
      <c r="J16" s="314">
        <v>2351270.66</v>
      </c>
      <c r="K16" s="572">
        <v>2168569.89</v>
      </c>
      <c r="L16" s="313">
        <v>1659060.83</v>
      </c>
      <c r="M16" s="314">
        <v>1521059.02</v>
      </c>
      <c r="N16" s="572">
        <v>5612330.7199999997</v>
      </c>
      <c r="O16" s="313">
        <v>2230351.92</v>
      </c>
      <c r="P16" s="314">
        <v>1659060.83</v>
      </c>
      <c r="Q16" s="572">
        <v>3152103.42</v>
      </c>
      <c r="R16" s="313">
        <v>2351270.66</v>
      </c>
      <c r="S16" s="314">
        <v>2230351.92</v>
      </c>
      <c r="T16" s="572">
        <v>7846165.8300000001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50914.720000000001</v>
      </c>
      <c r="I17" s="318">
        <v>1192323.53</v>
      </c>
      <c r="J17" s="319">
        <v>824300.6</v>
      </c>
      <c r="K17" s="571">
        <v>912610.96</v>
      </c>
      <c r="L17" s="318">
        <v>4295659.8600000003</v>
      </c>
      <c r="M17" s="319">
        <v>1192323.53</v>
      </c>
      <c r="N17" s="571">
        <v>276688.71999999997</v>
      </c>
      <c r="O17" s="318">
        <v>1045347.08</v>
      </c>
      <c r="P17" s="319">
        <v>4295659.8600000003</v>
      </c>
      <c r="Q17" s="571">
        <v>533455.63</v>
      </c>
      <c r="R17" s="318">
        <v>824300.6</v>
      </c>
      <c r="S17" s="319">
        <v>1045347.08</v>
      </c>
      <c r="T17" s="571">
        <v>431197.29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2983999.2600000002</v>
      </c>
      <c r="I18" s="308"/>
      <c r="J18" s="309"/>
      <c r="K18" s="308">
        <f>SUM(K15:K17)</f>
        <v>8398753.7399999984</v>
      </c>
      <c r="L18" s="308"/>
      <c r="M18" s="308"/>
      <c r="N18" s="307">
        <f>SUM(N15:N17)</f>
        <v>7227412.9699999997</v>
      </c>
      <c r="O18" s="308"/>
      <c r="P18" s="309"/>
      <c r="Q18" s="307">
        <f>SUM(Q15:Q17)</f>
        <v>10777815.49</v>
      </c>
      <c r="R18" s="308"/>
      <c r="S18" s="309"/>
      <c r="T18" s="307">
        <f>SUM(T15:T17)</f>
        <v>9840358.129999999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34" t="s">
        <v>15</v>
      </c>
      <c r="B22" s="335"/>
      <c r="C22" s="335"/>
      <c r="D22" s="335"/>
      <c r="E22" s="335"/>
      <c r="F22" s="335"/>
      <c r="G22" s="335"/>
      <c r="H22" s="569">
        <v>13446.37</v>
      </c>
      <c r="I22" s="327">
        <v>373432.17</v>
      </c>
      <c r="J22" s="328">
        <v>697745.74</v>
      </c>
      <c r="K22" s="569">
        <v>604142.89</v>
      </c>
      <c r="L22" s="327">
        <v>365967.42</v>
      </c>
      <c r="M22" s="328">
        <v>373432.17</v>
      </c>
      <c r="N22" s="569">
        <v>302210.02</v>
      </c>
      <c r="O22" s="327">
        <v>414709.37</v>
      </c>
      <c r="P22" s="328">
        <v>365967.42</v>
      </c>
      <c r="Q22" s="569">
        <v>1176522.9099999999</v>
      </c>
      <c r="R22" s="327">
        <v>697745.74</v>
      </c>
      <c r="S22" s="328">
        <v>414709.37</v>
      </c>
      <c r="T22" s="569">
        <v>357246.61</v>
      </c>
      <c r="U22" s="327">
        <v>557211.56000000006</v>
      </c>
      <c r="V22" s="328">
        <v>577850.16</v>
      </c>
    </row>
    <row r="23" spans="1:22" ht="18.45" customHeight="1">
      <c r="A23" s="310" t="s">
        <v>301</v>
      </c>
      <c r="B23" s="311"/>
      <c r="C23" s="311"/>
      <c r="D23" s="311"/>
      <c r="E23" s="311"/>
      <c r="F23" s="311"/>
      <c r="G23" s="311"/>
      <c r="H23" s="570">
        <v>0</v>
      </c>
      <c r="I23" s="323">
        <v>12728583.199999999</v>
      </c>
      <c r="J23" s="324">
        <v>13240574.68</v>
      </c>
      <c r="K23" s="570">
        <v>359080</v>
      </c>
      <c r="L23" s="323">
        <v>12120371.99</v>
      </c>
      <c r="M23" s="324">
        <v>12728583.199999999</v>
      </c>
      <c r="N23" s="570">
        <v>0</v>
      </c>
      <c r="O23" s="323">
        <v>12941517.73</v>
      </c>
      <c r="P23" s="324">
        <v>12120371.99</v>
      </c>
      <c r="Q23" s="570">
        <v>146441.43</v>
      </c>
      <c r="R23" s="323">
        <v>13240574.68</v>
      </c>
      <c r="S23" s="324">
        <v>12941517.73</v>
      </c>
      <c r="T23" s="570">
        <v>36645</v>
      </c>
      <c r="U23" s="323">
        <v>13289626.9983333</v>
      </c>
      <c r="V23" s="324">
        <v>13396094.2633333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1"/>
      <c r="H24" s="570">
        <v>0</v>
      </c>
      <c r="I24" s="323">
        <v>548784.99</v>
      </c>
      <c r="J24" s="324">
        <v>408005.67</v>
      </c>
      <c r="K24" s="570">
        <v>1435136.15</v>
      </c>
      <c r="L24" s="323">
        <v>536819.05000000005</v>
      </c>
      <c r="M24" s="324">
        <v>548784.99</v>
      </c>
      <c r="N24" s="570">
        <v>1958150.68</v>
      </c>
      <c r="O24" s="323">
        <v>344975.81</v>
      </c>
      <c r="P24" s="324">
        <v>536819.05000000005</v>
      </c>
      <c r="Q24" s="570">
        <v>1070517.67</v>
      </c>
      <c r="R24" s="323">
        <v>408005.67</v>
      </c>
      <c r="S24" s="324">
        <v>344975.81</v>
      </c>
      <c r="T24" s="570">
        <v>5224762.67</v>
      </c>
      <c r="U24" s="323">
        <v>128208.38666666699</v>
      </c>
      <c r="V24" s="324">
        <v>26303.796666666702</v>
      </c>
    </row>
    <row r="25" spans="1:22" ht="18.45" customHeight="1" thickBot="1">
      <c r="A25" s="310" t="s">
        <v>3</v>
      </c>
      <c r="B25" s="311"/>
      <c r="C25" s="311"/>
      <c r="D25" s="311"/>
      <c r="E25" s="311"/>
      <c r="F25" s="311"/>
      <c r="G25" s="311"/>
      <c r="H25" s="571">
        <v>0</v>
      </c>
      <c r="I25" s="318">
        <v>0</v>
      </c>
      <c r="J25" s="319">
        <v>0</v>
      </c>
      <c r="K25" s="571">
        <v>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13446.37</v>
      </c>
      <c r="I26" s="321"/>
      <c r="J26" s="321"/>
      <c r="K26" s="320">
        <f>SUM(K22:K25)</f>
        <v>2398359.04</v>
      </c>
      <c r="L26" s="321"/>
      <c r="M26" s="322"/>
      <c r="N26" s="321">
        <f>SUM(N22:N25)</f>
        <v>2260360.7000000002</v>
      </c>
      <c r="O26" s="321"/>
      <c r="P26" s="321"/>
      <c r="Q26" s="320">
        <f>SUM(Q22:Q25)</f>
        <v>2393482.0099999998</v>
      </c>
      <c r="R26" s="321"/>
      <c r="S26" s="322"/>
      <c r="T26" s="320">
        <f>SUM(T22:T25)</f>
        <v>5618654.2800000003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851481.34</v>
      </c>
      <c r="I27" s="313"/>
      <c r="J27" s="314"/>
      <c r="K27" s="572">
        <v>614498.15</v>
      </c>
      <c r="L27" s="313">
        <v>10122961.629999999</v>
      </c>
      <c r="M27" s="314">
        <v>6628334.5600000005</v>
      </c>
      <c r="N27" s="572">
        <v>1400234.91</v>
      </c>
      <c r="O27" s="313">
        <v>6248838.1500000004</v>
      </c>
      <c r="P27" s="314">
        <v>10122961.629999999</v>
      </c>
      <c r="Q27" s="572">
        <v>571633.79</v>
      </c>
      <c r="R27" s="313">
        <v>6834216</v>
      </c>
      <c r="S27" s="314">
        <v>6248838.1500000004</v>
      </c>
      <c r="T27" s="572">
        <v>1073760.6000000001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614739.89</v>
      </c>
      <c r="I28" s="318">
        <v>0</v>
      </c>
      <c r="J28" s="319">
        <v>0</v>
      </c>
      <c r="K28" s="571">
        <v>965735.04</v>
      </c>
      <c r="L28" s="318">
        <v>0</v>
      </c>
      <c r="M28" s="319">
        <v>0</v>
      </c>
      <c r="N28" s="571">
        <v>688187.36</v>
      </c>
      <c r="O28" s="318">
        <v>0</v>
      </c>
      <c r="P28" s="319">
        <v>0</v>
      </c>
      <c r="Q28" s="571">
        <v>1011684.27</v>
      </c>
      <c r="R28" s="318">
        <v>0</v>
      </c>
      <c r="S28" s="319">
        <v>0</v>
      </c>
      <c r="T28" s="571">
        <v>1949482.1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1479667.6</v>
      </c>
      <c r="I29" s="308"/>
      <c r="J29" s="308"/>
      <c r="K29" s="307">
        <f>SUM(K26:K28)</f>
        <v>3978592.23</v>
      </c>
      <c r="L29" s="308"/>
      <c r="M29" s="309"/>
      <c r="N29" s="308">
        <f>SUM(N26:N28)</f>
        <v>4348782.9700000007</v>
      </c>
      <c r="O29" s="308"/>
      <c r="P29" s="308"/>
      <c r="Q29" s="307">
        <f>SUM(Q26:Q28)</f>
        <v>3976800.07</v>
      </c>
      <c r="R29" s="308"/>
      <c r="S29" s="309"/>
      <c r="T29" s="307">
        <f>SUM(T26:T28)</f>
        <v>8641896.9800000004</v>
      </c>
      <c r="U29" s="308"/>
      <c r="V29" s="309"/>
    </row>
    <row r="30" spans="1:22" ht="16.95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Commune De Assesse</v>
      </c>
      <c r="F1" s="278"/>
      <c r="G1" s="278"/>
      <c r="H1" s="278"/>
      <c r="I1" s="209" t="str">
        <f>Coordonnées!$U$1</f>
        <v>Code INS</v>
      </c>
      <c r="J1" s="247">
        <f>Coordonnées!$V$1</f>
        <v>92006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4" t="s">
        <v>326</v>
      </c>
      <c r="F5" s="355"/>
      <c r="G5" s="355"/>
      <c r="H5" s="355"/>
      <c r="I5" s="355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1058132.3799999999</v>
      </c>
      <c r="F8" s="573">
        <v>1166512.57</v>
      </c>
      <c r="G8" s="573">
        <v>1295298.8999999999</v>
      </c>
      <c r="H8" s="573">
        <v>608288.82999999996</v>
      </c>
      <c r="I8" s="573">
        <v>1738775.59</v>
      </c>
    </row>
    <row r="9" spans="1:10" ht="30" customHeight="1">
      <c r="A9" s="345" t="s">
        <v>18</v>
      </c>
      <c r="B9" s="346"/>
      <c r="C9" s="346"/>
      <c r="D9" s="347"/>
      <c r="E9" s="573">
        <v>2375665.61</v>
      </c>
      <c r="F9" s="573">
        <v>2645029.14</v>
      </c>
      <c r="G9" s="573">
        <v>2621533.66</v>
      </c>
      <c r="H9" s="573">
        <v>2976019.82</v>
      </c>
      <c r="I9" s="573">
        <v>3170443.47</v>
      </c>
    </row>
    <row r="10" spans="1:10" ht="30" customHeight="1">
      <c r="A10" s="345" t="s">
        <v>19</v>
      </c>
      <c r="B10" s="346"/>
      <c r="C10" s="346"/>
      <c r="D10" s="347"/>
      <c r="E10" s="573">
        <v>677066.22</v>
      </c>
      <c r="F10" s="573">
        <v>720929.59</v>
      </c>
      <c r="G10" s="573">
        <v>854433.89</v>
      </c>
      <c r="H10" s="573">
        <v>865380.28</v>
      </c>
      <c r="I10" s="573">
        <v>904157.96</v>
      </c>
    </row>
    <row r="11" spans="1:10" ht="30" customHeight="1">
      <c r="A11" s="345" t="s">
        <v>20</v>
      </c>
      <c r="B11" s="346"/>
      <c r="C11" s="346"/>
      <c r="D11" s="347"/>
      <c r="E11" s="573">
        <v>2036600.98</v>
      </c>
      <c r="F11" s="573">
        <v>2398593.79</v>
      </c>
      <c r="G11" s="573">
        <v>2460366</v>
      </c>
      <c r="H11" s="573">
        <v>2399595.2200000002</v>
      </c>
      <c r="I11" s="573">
        <v>2672566.71</v>
      </c>
    </row>
    <row r="12" spans="1:10" ht="30" customHeight="1">
      <c r="A12" s="345" t="s">
        <v>28</v>
      </c>
      <c r="B12" s="346"/>
      <c r="C12" s="346"/>
      <c r="D12" s="347"/>
      <c r="E12" s="573">
        <v>190112.09</v>
      </c>
      <c r="F12" s="573">
        <v>195580.82</v>
      </c>
      <c r="G12" s="573">
        <v>240694.38</v>
      </c>
      <c r="H12" s="573">
        <v>221077.19</v>
      </c>
      <c r="I12" s="573">
        <v>221379.24</v>
      </c>
    </row>
    <row r="13" spans="1:10" ht="30" customHeight="1">
      <c r="A13" s="345" t="s">
        <v>21</v>
      </c>
      <c r="B13" s="346"/>
      <c r="C13" s="346"/>
      <c r="D13" s="347"/>
      <c r="E13" s="573">
        <v>35148.28</v>
      </c>
      <c r="F13" s="573">
        <v>22629.78</v>
      </c>
      <c r="G13" s="573">
        <v>13623.92</v>
      </c>
      <c r="H13" s="573">
        <v>108470.39</v>
      </c>
      <c r="I13" s="573">
        <v>35668.06</v>
      </c>
    </row>
    <row r="14" spans="1:10" ht="30" customHeight="1">
      <c r="A14" s="345" t="s">
        <v>22</v>
      </c>
      <c r="B14" s="346"/>
      <c r="C14" s="346"/>
      <c r="D14" s="347"/>
      <c r="E14" s="573">
        <v>480057.25</v>
      </c>
      <c r="F14" s="573">
        <v>668806.32999999996</v>
      </c>
      <c r="G14" s="573">
        <v>616206</v>
      </c>
      <c r="H14" s="573">
        <v>672147.11</v>
      </c>
      <c r="I14" s="573">
        <v>685258.72</v>
      </c>
    </row>
    <row r="15" spans="1:10" ht="30" customHeight="1">
      <c r="A15" s="345" t="s">
        <v>23</v>
      </c>
      <c r="B15" s="346"/>
      <c r="C15" s="346"/>
      <c r="D15" s="347"/>
      <c r="E15" s="573">
        <v>820482.11</v>
      </c>
      <c r="F15" s="573">
        <v>824501.96</v>
      </c>
      <c r="G15" s="573">
        <v>889320.03</v>
      </c>
      <c r="H15" s="573">
        <v>915401.44</v>
      </c>
      <c r="I15" s="573">
        <v>933411.05</v>
      </c>
    </row>
    <row r="16" spans="1:10" ht="30" customHeight="1">
      <c r="A16" s="348" t="s">
        <v>34</v>
      </c>
      <c r="B16" s="349"/>
      <c r="C16" s="349"/>
      <c r="D16" s="350"/>
      <c r="E16" s="573">
        <v>3949.69</v>
      </c>
      <c r="F16" s="573">
        <v>4036.58</v>
      </c>
      <c r="G16" s="573">
        <v>4488.68</v>
      </c>
      <c r="H16" s="573">
        <v>4578.45</v>
      </c>
      <c r="I16" s="573">
        <v>4752.43</v>
      </c>
    </row>
    <row r="17" spans="1:9" ht="30" customHeight="1">
      <c r="A17" s="345" t="s">
        <v>33</v>
      </c>
      <c r="B17" s="346"/>
      <c r="C17" s="346"/>
      <c r="D17" s="347"/>
      <c r="E17" s="573">
        <v>91499.15</v>
      </c>
      <c r="F17" s="573">
        <v>102465.96</v>
      </c>
      <c r="G17" s="573">
        <v>119134.31</v>
      </c>
      <c r="H17" s="573">
        <v>138075.26</v>
      </c>
      <c r="I17" s="573">
        <v>108929.87</v>
      </c>
    </row>
    <row r="18" spans="1:9" ht="30" customHeight="1">
      <c r="A18" s="345" t="s">
        <v>24</v>
      </c>
      <c r="B18" s="346"/>
      <c r="C18" s="346"/>
      <c r="D18" s="347"/>
      <c r="E18" s="573">
        <v>1021649.03</v>
      </c>
      <c r="F18" s="573">
        <v>1078025.47</v>
      </c>
      <c r="G18" s="573">
        <v>1298411.7</v>
      </c>
      <c r="H18" s="573">
        <v>1216730.53</v>
      </c>
      <c r="I18" s="573">
        <v>1276754.54</v>
      </c>
    </row>
    <row r="19" spans="1:9" ht="30" customHeight="1">
      <c r="A19" s="348" t="s">
        <v>25</v>
      </c>
      <c r="B19" s="349"/>
      <c r="C19" s="349"/>
      <c r="D19" s="350"/>
      <c r="E19" s="573">
        <v>578081.84</v>
      </c>
      <c r="F19" s="573">
        <v>614714.62</v>
      </c>
      <c r="G19" s="573">
        <v>672944.07</v>
      </c>
      <c r="H19" s="573">
        <v>657850.98</v>
      </c>
      <c r="I19" s="573">
        <v>661833.43999999994</v>
      </c>
    </row>
    <row r="20" spans="1:9" ht="30" customHeight="1">
      <c r="A20" s="345" t="s">
        <v>26</v>
      </c>
      <c r="B20" s="346"/>
      <c r="C20" s="346"/>
      <c r="D20" s="347"/>
      <c r="E20" s="573">
        <v>25791.759999999998</v>
      </c>
      <c r="F20" s="573">
        <v>22939</v>
      </c>
      <c r="G20" s="573">
        <v>25349.56</v>
      </c>
      <c r="H20" s="573">
        <v>25418.17</v>
      </c>
      <c r="I20" s="573">
        <v>19218.849999999999</v>
      </c>
    </row>
    <row r="21" spans="1:9" ht="30" customHeight="1">
      <c r="A21" s="351" t="s">
        <v>27</v>
      </c>
      <c r="B21" s="352"/>
      <c r="C21" s="352"/>
      <c r="D21" s="353"/>
      <c r="E21" s="573">
        <v>3282.1</v>
      </c>
      <c r="F21" s="573">
        <v>2260</v>
      </c>
      <c r="G21" s="573">
        <v>2200</v>
      </c>
      <c r="H21" s="573">
        <v>1980</v>
      </c>
      <c r="I21" s="573">
        <v>3649.48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Commune De Assesse</v>
      </c>
      <c r="F1" s="278"/>
      <c r="G1" s="278"/>
      <c r="H1" s="278"/>
      <c r="I1" s="209" t="str">
        <f>Coordonnées!$U$1</f>
        <v>Code INS</v>
      </c>
      <c r="J1" s="247">
        <f>Coordonnées!$V$1</f>
        <v>92006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9" t="s">
        <v>327</v>
      </c>
      <c r="F5" s="360"/>
      <c r="G5" s="360"/>
      <c r="H5" s="360"/>
      <c r="I5" s="360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8977582.8499999996</v>
      </c>
      <c r="F8" s="573">
        <v>10633795.82</v>
      </c>
      <c r="G8" s="573">
        <v>12221251.119999999</v>
      </c>
      <c r="H8" s="573">
        <v>12163167.32</v>
      </c>
      <c r="I8" s="573">
        <v>13104663.890000001</v>
      </c>
    </row>
    <row r="9" spans="1:10" ht="30" customHeight="1">
      <c r="A9" s="345" t="s">
        <v>18</v>
      </c>
      <c r="B9" s="346"/>
      <c r="C9" s="346"/>
      <c r="D9" s="347"/>
      <c r="E9" s="573">
        <v>475587.82</v>
      </c>
      <c r="F9" s="573">
        <v>313888.15000000002</v>
      </c>
      <c r="G9" s="573">
        <v>243735.72</v>
      </c>
      <c r="H9" s="573">
        <v>291919.02</v>
      </c>
      <c r="I9" s="573">
        <v>266701.05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242528.54</v>
      </c>
      <c r="F11" s="573">
        <v>90452.66</v>
      </c>
      <c r="G11" s="573">
        <v>69335.7</v>
      </c>
      <c r="H11" s="573">
        <v>71952.63</v>
      </c>
      <c r="I11" s="573">
        <v>103082.66</v>
      </c>
    </row>
    <row r="12" spans="1:10" ht="30" customHeight="1">
      <c r="A12" s="345" t="s">
        <v>28</v>
      </c>
      <c r="B12" s="346"/>
      <c r="C12" s="346"/>
      <c r="D12" s="347"/>
      <c r="E12" s="573">
        <v>196716.34</v>
      </c>
      <c r="F12" s="573">
        <v>189410.43</v>
      </c>
      <c r="G12" s="573">
        <v>183728.62</v>
      </c>
      <c r="H12" s="573">
        <v>177132.55</v>
      </c>
      <c r="I12" s="573">
        <v>189050.2</v>
      </c>
    </row>
    <row r="13" spans="1:10" ht="30" customHeight="1">
      <c r="A13" s="345" t="s">
        <v>21</v>
      </c>
      <c r="B13" s="346"/>
      <c r="C13" s="346"/>
      <c r="D13" s="347"/>
      <c r="E13" s="573">
        <v>130118.32</v>
      </c>
      <c r="F13" s="573">
        <v>144929.44</v>
      </c>
      <c r="G13" s="573">
        <v>89590.02</v>
      </c>
      <c r="H13" s="573">
        <v>226498.21</v>
      </c>
      <c r="I13" s="573">
        <v>204931.23</v>
      </c>
    </row>
    <row r="14" spans="1:10" ht="30" customHeight="1">
      <c r="A14" s="345" t="s">
        <v>22</v>
      </c>
      <c r="B14" s="346"/>
      <c r="C14" s="346"/>
      <c r="D14" s="347"/>
      <c r="E14" s="573">
        <v>365436.25</v>
      </c>
      <c r="F14" s="573">
        <v>339125.94</v>
      </c>
      <c r="G14" s="573">
        <v>356515.98</v>
      </c>
      <c r="H14" s="573">
        <v>372412.64</v>
      </c>
      <c r="I14" s="573">
        <v>424029.04</v>
      </c>
    </row>
    <row r="15" spans="1:10" ht="30" customHeight="1">
      <c r="A15" s="345" t="s">
        <v>23</v>
      </c>
      <c r="B15" s="346"/>
      <c r="C15" s="346"/>
      <c r="D15" s="347"/>
      <c r="E15" s="573">
        <v>325484.48</v>
      </c>
      <c r="F15" s="573">
        <v>243098.79</v>
      </c>
      <c r="G15" s="573">
        <v>195753.74</v>
      </c>
      <c r="H15" s="573">
        <v>234220.26</v>
      </c>
      <c r="I15" s="573">
        <v>256789.17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2206</v>
      </c>
      <c r="G17" s="573">
        <v>0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27000.95</v>
      </c>
      <c r="F18" s="573">
        <v>57383</v>
      </c>
      <c r="G18" s="573">
        <v>0</v>
      </c>
      <c r="H18" s="573">
        <v>0</v>
      </c>
      <c r="I18" s="573">
        <v>36363.699999999997</v>
      </c>
    </row>
    <row r="19" spans="1:9" ht="30" customHeight="1">
      <c r="A19" s="348" t="s">
        <v>25</v>
      </c>
      <c r="B19" s="349"/>
      <c r="C19" s="349"/>
      <c r="D19" s="350"/>
      <c r="E19" s="573">
        <v>33012.54</v>
      </c>
      <c r="F19" s="573">
        <v>25864.16</v>
      </c>
      <c r="G19" s="573">
        <v>42558.48</v>
      </c>
      <c r="H19" s="573">
        <v>38186.300000000003</v>
      </c>
      <c r="I19" s="573">
        <v>60778.91</v>
      </c>
    </row>
    <row r="20" spans="1:9" ht="30" customHeight="1">
      <c r="A20" s="345" t="s">
        <v>26</v>
      </c>
      <c r="B20" s="346"/>
      <c r="C20" s="346"/>
      <c r="D20" s="347"/>
      <c r="E20" s="573">
        <v>16136.02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24500</v>
      </c>
      <c r="F21" s="573">
        <v>24500</v>
      </c>
      <c r="G21" s="573">
        <v>24500</v>
      </c>
      <c r="H21" s="573">
        <v>24500</v>
      </c>
      <c r="I21" s="573">
        <v>24500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Commune De Assesse</v>
      </c>
      <c r="F1" s="278"/>
      <c r="G1" s="278"/>
      <c r="H1" s="278"/>
      <c r="I1" s="209" t="str">
        <f>Coordonnées!$U$1</f>
        <v>Code INS</v>
      </c>
      <c r="J1" s="247">
        <f>Coordonnées!$V$1</f>
        <v>92006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1" t="s">
        <v>328</v>
      </c>
      <c r="F5" s="362"/>
      <c r="G5" s="362"/>
      <c r="H5" s="362"/>
      <c r="I5" s="362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71020.73</v>
      </c>
      <c r="F8" s="573">
        <v>912610.96</v>
      </c>
      <c r="G8" s="573">
        <v>297679.71999999997</v>
      </c>
      <c r="H8" s="573">
        <v>533455.63</v>
      </c>
      <c r="I8" s="573">
        <v>431197.29</v>
      </c>
    </row>
    <row r="9" spans="1:10" ht="30" customHeight="1">
      <c r="A9" s="345" t="s">
        <v>18</v>
      </c>
      <c r="B9" s="346"/>
      <c r="C9" s="346"/>
      <c r="D9" s="347"/>
      <c r="E9" s="573">
        <v>99001.29</v>
      </c>
      <c r="F9" s="573">
        <v>157040.19</v>
      </c>
      <c r="G9" s="573">
        <v>111989.61</v>
      </c>
      <c r="H9" s="573">
        <v>61447.74</v>
      </c>
      <c r="I9" s="573">
        <v>320958.71999999997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1565267.59</v>
      </c>
      <c r="F11" s="573">
        <v>4364139.62</v>
      </c>
      <c r="G11" s="573">
        <v>826249.94</v>
      </c>
      <c r="H11" s="573">
        <v>6806581.7000000002</v>
      </c>
      <c r="I11" s="573">
        <v>819562.95</v>
      </c>
    </row>
    <row r="12" spans="1:10" ht="30" customHeight="1">
      <c r="A12" s="345" t="s">
        <v>28</v>
      </c>
      <c r="B12" s="346"/>
      <c r="C12" s="346"/>
      <c r="D12" s="347"/>
      <c r="E12" s="573">
        <v>2894.26</v>
      </c>
      <c r="F12" s="573">
        <v>62566.71</v>
      </c>
      <c r="G12" s="573">
        <v>62151.74</v>
      </c>
      <c r="H12" s="573">
        <v>3453.76</v>
      </c>
      <c r="I12" s="573">
        <v>4746.8999999999996</v>
      </c>
    </row>
    <row r="13" spans="1:10" ht="30" customHeight="1">
      <c r="A13" s="345" t="s">
        <v>21</v>
      </c>
      <c r="B13" s="346"/>
      <c r="C13" s="346"/>
      <c r="D13" s="347"/>
      <c r="E13" s="573">
        <v>6290.57</v>
      </c>
      <c r="F13" s="573">
        <v>6027.82</v>
      </c>
      <c r="G13" s="573">
        <v>7119.49</v>
      </c>
      <c r="H13" s="573">
        <v>4644.6499999999996</v>
      </c>
      <c r="I13" s="573">
        <v>17311.48</v>
      </c>
    </row>
    <row r="14" spans="1:10" ht="30" customHeight="1">
      <c r="A14" s="345" t="s">
        <v>22</v>
      </c>
      <c r="B14" s="346"/>
      <c r="C14" s="346"/>
      <c r="D14" s="347"/>
      <c r="E14" s="573">
        <v>23079</v>
      </c>
      <c r="F14" s="573">
        <v>542575.81999999995</v>
      </c>
      <c r="G14" s="573">
        <v>74391.070000000007</v>
      </c>
      <c r="H14" s="573">
        <v>108352.62</v>
      </c>
      <c r="I14" s="573">
        <v>250702.26</v>
      </c>
    </row>
    <row r="15" spans="1:10" ht="30" customHeight="1">
      <c r="A15" s="345" t="s">
        <v>23</v>
      </c>
      <c r="B15" s="346"/>
      <c r="C15" s="346"/>
      <c r="D15" s="347"/>
      <c r="E15" s="573">
        <v>12134.53</v>
      </c>
      <c r="F15" s="573">
        <v>109583.64</v>
      </c>
      <c r="G15" s="573">
        <v>82266.490000000005</v>
      </c>
      <c r="H15" s="573">
        <v>22673.27</v>
      </c>
      <c r="I15" s="573">
        <v>15610.79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15405.04</v>
      </c>
      <c r="F17" s="573">
        <v>57986.64</v>
      </c>
      <c r="G17" s="573">
        <v>114605.13</v>
      </c>
      <c r="H17" s="573">
        <v>60054.14</v>
      </c>
      <c r="I17" s="573">
        <v>59286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11963.67</v>
      </c>
      <c r="F19" s="573">
        <v>17652.45</v>
      </c>
      <c r="G19" s="573">
        <v>38629.06</v>
      </c>
      <c r="H19" s="573">
        <v>25048.560000000001</v>
      </c>
      <c r="I19" s="573">
        <v>74815.91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Commune De Assesse</v>
      </c>
      <c r="F1" s="278"/>
      <c r="G1" s="278"/>
      <c r="H1" s="278"/>
      <c r="I1" s="209" t="str">
        <f>Coordonnées!$U$1</f>
        <v>Code INS</v>
      </c>
      <c r="J1" s="247">
        <f>Coordonnées!$V$1</f>
        <v>92006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3" t="s">
        <v>329</v>
      </c>
      <c r="F5" s="364"/>
      <c r="G5" s="364"/>
      <c r="H5" s="364"/>
      <c r="I5" s="364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1466221.23</v>
      </c>
      <c r="F8" s="573">
        <v>2130236.21</v>
      </c>
      <c r="G8" s="573">
        <v>1851194.12</v>
      </c>
      <c r="H8" s="573">
        <v>1583318.06</v>
      </c>
      <c r="I8" s="573">
        <v>3172442.48</v>
      </c>
    </row>
    <row r="9" spans="1:10" ht="30" customHeight="1">
      <c r="A9" s="345" t="s">
        <v>18</v>
      </c>
      <c r="B9" s="346"/>
      <c r="C9" s="346"/>
      <c r="D9" s="347"/>
      <c r="E9" s="573">
        <v>0</v>
      </c>
      <c r="F9" s="573">
        <v>330000</v>
      </c>
      <c r="G9" s="573">
        <v>0</v>
      </c>
      <c r="H9" s="573">
        <v>120295.67</v>
      </c>
      <c r="I9" s="573">
        <v>31350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0</v>
      </c>
      <c r="F11" s="573">
        <v>1464216.15</v>
      </c>
      <c r="G11" s="573">
        <v>1792839.62</v>
      </c>
      <c r="H11" s="573">
        <v>2199011.67</v>
      </c>
      <c r="I11" s="573">
        <v>5252087.42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1283.3599999999999</v>
      </c>
      <c r="G12" s="573">
        <v>400</v>
      </c>
      <c r="H12" s="573">
        <v>32763.29</v>
      </c>
      <c r="I12" s="573">
        <v>946.83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2643.45</v>
      </c>
      <c r="G13" s="573">
        <v>0</v>
      </c>
      <c r="H13" s="573">
        <v>0</v>
      </c>
      <c r="I13" s="573">
        <v>0</v>
      </c>
    </row>
    <row r="14" spans="1:10" ht="30" customHeight="1">
      <c r="A14" s="345" t="s">
        <v>22</v>
      </c>
      <c r="B14" s="346"/>
      <c r="C14" s="346"/>
      <c r="D14" s="347"/>
      <c r="E14" s="573">
        <v>0</v>
      </c>
      <c r="F14" s="573">
        <v>47740</v>
      </c>
      <c r="G14" s="573">
        <v>373647.53</v>
      </c>
      <c r="H14" s="573">
        <v>18873.3</v>
      </c>
      <c r="I14" s="573">
        <v>185070.25</v>
      </c>
    </row>
    <row r="15" spans="1:10" ht="30" customHeight="1">
      <c r="A15" s="345" t="s">
        <v>23</v>
      </c>
      <c r="B15" s="346"/>
      <c r="C15" s="346"/>
      <c r="D15" s="347"/>
      <c r="E15" s="573">
        <v>1239.78</v>
      </c>
      <c r="F15" s="573">
        <v>2473.06</v>
      </c>
      <c r="G15" s="573">
        <v>76958.91</v>
      </c>
      <c r="H15" s="573">
        <v>0</v>
      </c>
      <c r="I15" s="573">
        <v>0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12206.59</v>
      </c>
      <c r="F17" s="573">
        <v>0</v>
      </c>
      <c r="G17" s="573">
        <v>0</v>
      </c>
      <c r="H17" s="573">
        <v>22538.080000000002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0</v>
      </c>
      <c r="F19" s="573">
        <v>0</v>
      </c>
      <c r="G19" s="573">
        <v>6514.64</v>
      </c>
      <c r="H19" s="573">
        <v>0</v>
      </c>
      <c r="I19" s="573">
        <v>0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Commune De Assesse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92006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8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2025</v>
      </c>
      <c r="G6" s="377"/>
      <c r="H6" s="370">
        <f>F6-1</f>
        <v>2024</v>
      </c>
      <c r="I6" s="371"/>
      <c r="J6" s="12"/>
    </row>
    <row r="7" spans="1:11" ht="10.199999999999999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2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99999999999999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38829193.979999997</v>
      </c>
      <c r="G10" s="387"/>
      <c r="H10" s="386">
        <f>H12+H14+H29+H35+H39</f>
        <v>38154373.670000002</v>
      </c>
      <c r="I10" s="402"/>
      <c r="J10" s="12"/>
    </row>
    <row r="11" spans="1:11" ht="8.4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59870.98</v>
      </c>
      <c r="G12" s="385"/>
      <c r="H12" s="384">
        <v>83745.69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35604260.170000002</v>
      </c>
      <c r="G14" s="387"/>
      <c r="H14" s="386">
        <f>SUM(H16:H27)</f>
        <v>34687981.510000005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5911163.1299999999</v>
      </c>
      <c r="G16" s="385"/>
      <c r="H16" s="384">
        <v>5830963.9500000002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9728461.3100000005</v>
      </c>
      <c r="G17" s="385"/>
      <c r="H17" s="384">
        <v>9933854.6400000006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14199537.76</v>
      </c>
      <c r="G18" s="385"/>
      <c r="H18" s="384">
        <v>9571647.9399999995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345245.1</v>
      </c>
      <c r="G19" s="385"/>
      <c r="H19" s="384">
        <v>356328.55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108668.88</v>
      </c>
      <c r="G20" s="385"/>
      <c r="H20" s="384">
        <v>111885.82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1011976.92</v>
      </c>
      <c r="G22" s="392"/>
      <c r="H22" s="390">
        <v>1139795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0</v>
      </c>
      <c r="G23" s="385"/>
      <c r="H23" s="384">
        <v>0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4299207.07</v>
      </c>
      <c r="G25" s="385"/>
      <c r="H25" s="384">
        <v>7743505.6100000003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0</v>
      </c>
      <c r="G26" s="385"/>
      <c r="H26" s="384">
        <v>0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0</v>
      </c>
      <c r="G27" s="385"/>
      <c r="H27" s="384">
        <v>0</v>
      </c>
      <c r="I27" s="389"/>
      <c r="J27" s="12"/>
    </row>
    <row r="28" spans="1:10" ht="10.199999999999999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273834.44</v>
      </c>
      <c r="G29" s="387"/>
      <c r="H29" s="386">
        <f>SUM(H30:H33)</f>
        <v>309030.18000000005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9267.57</v>
      </c>
      <c r="G30" s="383"/>
      <c r="H30" s="382">
        <v>11121.09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251233.52</v>
      </c>
      <c r="G31" s="385"/>
      <c r="H31" s="384">
        <v>282353.52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13333.35</v>
      </c>
      <c r="G33" s="385"/>
      <c r="H33" s="384">
        <v>15555.57</v>
      </c>
      <c r="I33" s="389"/>
      <c r="J33" s="12"/>
    </row>
    <row r="34" spans="1:10" ht="10.199999999999999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859795.03</v>
      </c>
      <c r="G35" s="387"/>
      <c r="H35" s="386">
        <f>SUM(H36:H37)</f>
        <v>1058750.6599999999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859795.03</v>
      </c>
      <c r="G36" s="383"/>
      <c r="H36" s="382">
        <v>1058750.6599999999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0</v>
      </c>
      <c r="G37" s="385"/>
      <c r="H37" s="384">
        <v>0</v>
      </c>
      <c r="I37" s="389"/>
      <c r="J37" s="12"/>
    </row>
    <row r="38" spans="1:10" ht="10.199999999999999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2031433.36</v>
      </c>
      <c r="G39" s="387"/>
      <c r="H39" s="386">
        <f>SUM(H40:H41)</f>
        <v>2014865.63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2031433.36</v>
      </c>
      <c r="G40" s="383"/>
      <c r="H40" s="382">
        <v>2014865.63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0</v>
      </c>
      <c r="G41" s="385"/>
      <c r="H41" s="384">
        <v>0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11815121.65</v>
      </c>
      <c r="G43" s="399"/>
      <c r="H43" s="398">
        <f>H45+H47+H57+H59</f>
        <v>6858601.9800000004</v>
      </c>
      <c r="I43" s="403"/>
      <c r="J43" s="12"/>
    </row>
    <row r="44" spans="1:10" ht="8.4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99999999999999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6291015</v>
      </c>
      <c r="G47" s="387"/>
      <c r="H47" s="386">
        <f>H48+H49</f>
        <v>2330676.46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513519.56</v>
      </c>
      <c r="G48" s="383"/>
      <c r="H48" s="382">
        <v>572445.30000000005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5777495.4400000004</v>
      </c>
      <c r="G49" s="385"/>
      <c r="H49" s="384">
        <f>SUM(H50:H55)</f>
        <v>1758231.1599999997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265517.59000000003</v>
      </c>
      <c r="G50" s="385"/>
      <c r="H50" s="384">
        <v>337743.19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5365797.95</v>
      </c>
      <c r="G51" s="385"/>
      <c r="H51" s="384">
        <v>1200918.48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12548.03</v>
      </c>
      <c r="G52" s="385"/>
      <c r="H52" s="384">
        <v>10536.65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10463.61</v>
      </c>
      <c r="G53" s="385"/>
      <c r="H53" s="384">
        <v>87178.19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123168.26</v>
      </c>
      <c r="G54" s="385"/>
      <c r="H54" s="384">
        <v>121854.65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0</v>
      </c>
      <c r="G55" s="385"/>
      <c r="H55" s="384">
        <v>0</v>
      </c>
      <c r="I55" s="389"/>
      <c r="J55" s="12"/>
    </row>
    <row r="56" spans="1:10" ht="10.199999999999999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4">
        <v>0</v>
      </c>
      <c r="G57" s="385"/>
      <c r="H57" s="574">
        <v>0</v>
      </c>
      <c r="I57" s="389"/>
      <c r="J57" s="12"/>
    </row>
    <row r="58" spans="1:10" ht="10.199999999999999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5524106.6500000004</v>
      </c>
      <c r="G59" s="387"/>
      <c r="H59" s="386">
        <f>SUM(H60:H62)</f>
        <v>4527925.5200000005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4300000</v>
      </c>
      <c r="G60" s="383"/>
      <c r="H60" s="382">
        <v>0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1951620.66</v>
      </c>
      <c r="G61" s="385"/>
      <c r="H61" s="384">
        <v>5390458.4000000004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-727514.01</v>
      </c>
      <c r="G62" s="385"/>
      <c r="H62" s="384">
        <v>-862532.88</v>
      </c>
      <c r="I62" s="389"/>
      <c r="J62" s="12"/>
    </row>
    <row r="63" spans="1:10" ht="10.199999999999999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0</v>
      </c>
      <c r="G64" s="387"/>
      <c r="H64" s="386">
        <v>0</v>
      </c>
      <c r="I64" s="402"/>
      <c r="J64" s="12"/>
    </row>
    <row r="65" spans="1:10" ht="10.199999999999999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8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50644315.629999995</v>
      </c>
      <c r="G66" s="394"/>
      <c r="H66" s="393">
        <f>H10+H43+H64</f>
        <v>45012975.650000006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09375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Commune De Assesse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92006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8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2025</v>
      </c>
      <c r="G6" s="438"/>
      <c r="H6" s="432">
        <f>F6-1</f>
        <v>2024</v>
      </c>
      <c r="I6" s="433"/>
      <c r="J6" s="16"/>
    </row>
    <row r="7" spans="1:11" ht="10.199999999999999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8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99999999999999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36803364.080000006</v>
      </c>
      <c r="G10" s="387"/>
      <c r="H10" s="386">
        <f>H12+H14+H16+H21+H25+H31</f>
        <v>35965553.100000001</v>
      </c>
      <c r="I10" s="402"/>
      <c r="J10" s="16"/>
    </row>
    <row r="11" spans="1:11" ht="10.199999999999999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21261335.359999999</v>
      </c>
      <c r="G12" s="387"/>
      <c r="H12" s="386">
        <v>21261335.359999999</v>
      </c>
      <c r="I12" s="402"/>
      <c r="J12" s="16"/>
    </row>
    <row r="13" spans="1:11" ht="10.199999999999999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4450860.67</v>
      </c>
      <c r="G14" s="387"/>
      <c r="H14" s="386">
        <v>3586277.87</v>
      </c>
      <c r="I14" s="402"/>
      <c r="J14" s="16"/>
    </row>
    <row r="15" spans="1:11" ht="10.199999999999999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3404372.07</v>
      </c>
      <c r="G16" s="387"/>
      <c r="H16" s="386">
        <f>SUM(H17:H19)</f>
        <v>3638046.3099999996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1394885.88</v>
      </c>
      <c r="G17" s="425"/>
      <c r="H17" s="415">
        <v>864582.8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1378577.63</v>
      </c>
      <c r="G18" s="424"/>
      <c r="H18" s="411">
        <v>1394885.88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630908.56000000006</v>
      </c>
      <c r="G19" s="424"/>
      <c r="H19" s="411">
        <v>1378577.63</v>
      </c>
      <c r="I19" s="412"/>
      <c r="J19" s="16"/>
    </row>
    <row r="20" spans="1:10" ht="10.199999999999999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877616.66</v>
      </c>
      <c r="G21" s="387"/>
      <c r="H21" s="386">
        <f>SUM(H22:H23)</f>
        <v>983465.82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0</v>
      </c>
      <c r="G22" s="425"/>
      <c r="H22" s="415">
        <v>0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877616.66</v>
      </c>
      <c r="G23" s="424"/>
      <c r="H23" s="411">
        <v>983465.82</v>
      </c>
      <c r="I23" s="412"/>
      <c r="J23" s="16"/>
    </row>
    <row r="24" spans="1:10" ht="10.199999999999999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5233078.37</v>
      </c>
      <c r="G25" s="387"/>
      <c r="H25" s="386">
        <f>SUM(H26:H29)</f>
        <v>5281168.4700000007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0</v>
      </c>
      <c r="G26" s="425"/>
      <c r="H26" s="415">
        <v>0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9523.36</v>
      </c>
      <c r="G27" s="424"/>
      <c r="H27" s="411">
        <v>12031.15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4935000.95</v>
      </c>
      <c r="G28" s="424"/>
      <c r="H28" s="411">
        <v>4960453.34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288554.06</v>
      </c>
      <c r="G29" s="424"/>
      <c r="H29" s="411">
        <v>308683.98</v>
      </c>
      <c r="I29" s="412"/>
      <c r="J29" s="16"/>
    </row>
    <row r="30" spans="1:10" ht="10.199999999999999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1576100.95</v>
      </c>
      <c r="G31" s="387"/>
      <c r="H31" s="386">
        <v>1215259.27</v>
      </c>
      <c r="I31" s="402"/>
      <c r="J31" s="16"/>
    </row>
    <row r="32" spans="1:10" ht="10.199999999999999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12729965.830000002</v>
      </c>
      <c r="G33" s="426"/>
      <c r="H33" s="417">
        <f>H35+H44+H53</f>
        <v>8012978.1100000003</v>
      </c>
      <c r="I33" s="418"/>
      <c r="J33" s="16"/>
    </row>
    <row r="34" spans="1:10" ht="10.199999999999999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12008039.380000001</v>
      </c>
      <c r="G35" s="387"/>
      <c r="H35" s="386">
        <f>SUM(H36:H42)</f>
        <v>7394642.8300000001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11394403.130000001</v>
      </c>
      <c r="G36" s="425"/>
      <c r="H36" s="415">
        <v>6682338.75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613636.25</v>
      </c>
      <c r="G37" s="424"/>
      <c r="H37" s="411">
        <v>712304.08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0</v>
      </c>
      <c r="G38" s="424"/>
      <c r="H38" s="411">
        <v>0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0</v>
      </c>
      <c r="G39" s="424"/>
      <c r="H39" s="411">
        <v>0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99999999999999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720466.82</v>
      </c>
      <c r="G44" s="387"/>
      <c r="H44" s="386">
        <f>H45+SUM(H49:H51)</f>
        <v>618335.27999999991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611737.69999999995</v>
      </c>
      <c r="G45" s="425"/>
      <c r="H45" s="415">
        <f>SUM(H46:H48)</f>
        <v>540308.68999999994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611737.69999999995</v>
      </c>
      <c r="G46" s="424"/>
      <c r="H46" s="411">
        <v>540308.68999999994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0</v>
      </c>
      <c r="G47" s="424"/>
      <c r="H47" s="411">
        <v>0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-14499.86</v>
      </c>
      <c r="G49" s="424"/>
      <c r="H49" s="411">
        <v>-14103.98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111877.77</v>
      </c>
      <c r="G50" s="424"/>
      <c r="H50" s="411">
        <v>2143.66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11351.21</v>
      </c>
      <c r="G51" s="424"/>
      <c r="H51" s="411">
        <v>89986.91</v>
      </c>
      <c r="I51" s="412"/>
      <c r="J51" s="16"/>
    </row>
    <row r="52" spans="1:10" ht="10.199999999999999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1459.63</v>
      </c>
      <c r="G53" s="387"/>
      <c r="H53" s="386">
        <v>0</v>
      </c>
      <c r="I53" s="402"/>
      <c r="J53" s="16"/>
    </row>
    <row r="54" spans="1:10" ht="10.199999999999999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1110985.72</v>
      </c>
      <c r="G55" s="387"/>
      <c r="H55" s="386">
        <v>1034444.44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8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50644315.63000001</v>
      </c>
      <c r="G57" s="421"/>
      <c r="H57" s="413">
        <f>H10+H33+H55</f>
        <v>45012975.649999999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Commune De Assesse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92006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8" thickBot="1"/>
    <row r="5" spans="1:11">
      <c r="A5" s="65"/>
      <c r="B5" s="93"/>
      <c r="C5" s="65"/>
      <c r="D5" s="94"/>
      <c r="E5" s="480" t="s">
        <v>41</v>
      </c>
      <c r="F5" s="483">
        <f>K2</f>
        <v>2025</v>
      </c>
      <c r="G5" s="484"/>
      <c r="H5" s="483">
        <f>F5-1</f>
        <v>2024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99999999999999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470288.82</v>
      </c>
      <c r="G9" s="464"/>
      <c r="H9" s="442">
        <v>485458.24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1014588.9</v>
      </c>
      <c r="G10" s="464"/>
      <c r="H10" s="442">
        <v>937513.36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5155571.3099999996</v>
      </c>
      <c r="G11" s="464"/>
      <c r="H11" s="442">
        <v>5070087.1500000004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3161777.52</v>
      </c>
      <c r="G12" s="464"/>
      <c r="H12" s="442">
        <v>3118920.18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539937.11</v>
      </c>
      <c r="G13" s="464"/>
      <c r="H13" s="442">
        <v>536580.35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253216.68999999997</v>
      </c>
      <c r="G14" s="464"/>
      <c r="H14" s="442">
        <f>SUM(H15:H17)</f>
        <v>204534.28000000003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252206.07999999999</v>
      </c>
      <c r="G15" s="464"/>
      <c r="H15" s="442">
        <v>201107.39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0</v>
      </c>
      <c r="G16" s="475"/>
      <c r="H16" s="454">
        <v>0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1010.61</v>
      </c>
      <c r="G17" s="464"/>
      <c r="H17" s="442">
        <v>3426.89</v>
      </c>
      <c r="I17" s="443"/>
    </row>
    <row r="18" spans="1:9" ht="10.199999999999999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10595380.349999998</v>
      </c>
      <c r="G19" s="473"/>
      <c r="H19" s="386">
        <f>SUM(H9:H14)</f>
        <v>10353093.559999999</v>
      </c>
      <c r="I19" s="402"/>
    </row>
    <row r="20" spans="1:9" ht="10.199999999999999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1181927.0700000022</v>
      </c>
      <c r="G21" s="465"/>
      <c r="H21" s="450">
        <f>IF(Charges!H19&lt;Produits!H19,Produits!H19-Charges!H19,0)</f>
        <v>930350.21000000089</v>
      </c>
      <c r="I21" s="451"/>
    </row>
    <row r="22" spans="1:9" ht="10.199999999999999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1428276.48</v>
      </c>
      <c r="G25" s="464"/>
      <c r="H25" s="442">
        <v>1204548.53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97612</v>
      </c>
      <c r="G29" s="464"/>
      <c r="H29" s="442">
        <v>96595.34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360841.68</v>
      </c>
      <c r="G30" s="464"/>
      <c r="H30" s="442">
        <v>98235.77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49636.76</v>
      </c>
      <c r="G32" s="464"/>
      <c r="H32" s="442">
        <v>48192.69</v>
      </c>
      <c r="I32" s="443"/>
    </row>
    <row r="33" spans="1:9" ht="10.199999999999999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1936366.92</v>
      </c>
      <c r="G34" s="473"/>
      <c r="H34" s="386">
        <f>SUM(H25:H32)</f>
        <v>1447572.33</v>
      </c>
      <c r="I34" s="402"/>
    </row>
    <row r="35" spans="1:9" ht="10.199999999999999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12531747.269999998</v>
      </c>
      <c r="G36" s="473"/>
      <c r="H36" s="386">
        <f>H19+H34</f>
        <v>11800665.889999999</v>
      </c>
      <c r="I36" s="402"/>
    </row>
    <row r="37" spans="1:9" ht="10.199999999999999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450254.79000000283</v>
      </c>
      <c r="G38" s="478"/>
      <c r="H38" s="460">
        <f>IF(Charges!H36&lt;Produits!H33,Produits!H33-Charges!H36,0)</f>
        <v>683178.44000000134</v>
      </c>
      <c r="I38" s="461"/>
    </row>
    <row r="39" spans="1:9" ht="10.199999999999999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89335.86</v>
      </c>
      <c r="G41" s="464"/>
      <c r="H41" s="442">
        <v>25725.19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0</v>
      </c>
      <c r="G42" s="464"/>
      <c r="H42" s="442">
        <v>0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0</v>
      </c>
      <c r="G43" s="464"/>
      <c r="H43" s="442">
        <v>0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89335.86</v>
      </c>
      <c r="G44" s="476"/>
      <c r="H44" s="458">
        <f>SUM(H41:H43)</f>
        <v>25725.19</v>
      </c>
      <c r="I44" s="459"/>
    </row>
    <row r="45" spans="1:9" ht="10.199999999999999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1412435.65</v>
      </c>
      <c r="G47" s="464"/>
      <c r="H47" s="442">
        <v>369954.41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431197.29</v>
      </c>
      <c r="G48" s="464"/>
      <c r="H48" s="442">
        <v>533455.63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1843632.94</v>
      </c>
      <c r="G49" s="473"/>
      <c r="H49" s="386">
        <f>SUM(H47:H48)</f>
        <v>903410.04</v>
      </c>
      <c r="I49" s="402"/>
    </row>
    <row r="50" spans="1:9" ht="10.199999999999999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1932968.8</v>
      </c>
      <c r="G52" s="472"/>
      <c r="H52" s="456">
        <f>H44+H49</f>
        <v>929135.23</v>
      </c>
      <c r="I52" s="457"/>
    </row>
    <row r="53" spans="1:9" ht="10.199999999999999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180653.77000000025</v>
      </c>
      <c r="G54" s="465"/>
      <c r="H54" s="450">
        <f>IF(Charges!H52&lt;Produits!H51,Produits!H51-Charges!H52,0)</f>
        <v>695399.19</v>
      </c>
      <c r="I54" s="451"/>
    </row>
    <row r="55" spans="1:9" ht="10.199999999999999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14464716.069999998</v>
      </c>
      <c r="G56" s="473"/>
      <c r="H56" s="386">
        <f>H36+H52</f>
        <v>12729801.119999999</v>
      </c>
      <c r="I56" s="402"/>
    </row>
    <row r="57" spans="1:9" ht="10.199999999999999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630908.56000000238</v>
      </c>
      <c r="G58" s="465"/>
      <c r="H58" s="450">
        <f>IF(Charges!H56&lt;Produits!H55,Produits!H55-Charges!H56,0)</f>
        <v>1378577.6300000008</v>
      </c>
      <c r="I58" s="451"/>
    </row>
    <row r="59" spans="1:9" ht="10.199999999999999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450254.79</v>
      </c>
      <c r="G61" s="464"/>
      <c r="H61" s="442">
        <v>683178.44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180653.77</v>
      </c>
      <c r="G62" s="464"/>
      <c r="H62" s="442">
        <v>695399.19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630908.55999999994</v>
      </c>
      <c r="G63" s="465"/>
      <c r="H63" s="444">
        <f>SUM(H61:H62)</f>
        <v>1378577.63</v>
      </c>
      <c r="I63" s="445"/>
    </row>
    <row r="64" spans="1:9" ht="10.199999999999999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8" thickBot="1">
      <c r="A65" s="98" t="s">
        <v>237</v>
      </c>
      <c r="B65" s="99" t="s">
        <v>238</v>
      </c>
      <c r="C65" s="101"/>
      <c r="D65" s="101"/>
      <c r="E65" s="111"/>
      <c r="F65" s="448">
        <f>F56+F63</f>
        <v>15095624.629999999</v>
      </c>
      <c r="G65" s="467"/>
      <c r="H65" s="448">
        <f>H56+H63</f>
        <v>14108378.75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5546875" customWidth="1"/>
    <col min="7" max="8" width="6.6640625" customWidth="1"/>
    <col min="9" max="9" width="11.554687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Commune De Assesse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92006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8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2025</v>
      </c>
      <c r="G5" s="536"/>
      <c r="H5" s="541">
        <f>F5-1</f>
        <v>2024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7112642.79</v>
      </c>
      <c r="G9" s="510"/>
      <c r="H9" s="504">
        <v>6808354.54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536198</v>
      </c>
      <c r="G10" s="510"/>
      <c r="H10" s="504">
        <v>498163.3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3865867.1</v>
      </c>
      <c r="G12" s="510"/>
      <c r="H12" s="504">
        <v>3723325.76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97612</v>
      </c>
      <c r="G13" s="510"/>
      <c r="H13" s="504">
        <v>96595.34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164987.52999999997</v>
      </c>
      <c r="G14" s="550"/>
      <c r="H14" s="518">
        <f>SUM(H16:H17)</f>
        <v>157004.83000000002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31113.17</v>
      </c>
      <c r="G16" s="510"/>
      <c r="H16" s="504">
        <v>35243.42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133874.35999999999</v>
      </c>
      <c r="G17" s="510"/>
      <c r="H17" s="504">
        <v>121761.41</v>
      </c>
      <c r="I17" s="505"/>
      <c r="J17" s="21"/>
    </row>
    <row r="18" spans="1:10" ht="10.199999999999999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11777307.42</v>
      </c>
      <c r="G19" s="387"/>
      <c r="H19" s="473">
        <f>SUM(H9:H14)</f>
        <v>11283443.77</v>
      </c>
      <c r="I19" s="402"/>
      <c r="J19" s="22"/>
    </row>
    <row r="20" spans="1:10" ht="10.199999999999999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0</v>
      </c>
      <c r="G21" s="524"/>
      <c r="H21" s="498">
        <f>IF(Charges!H19&gt;Produits!H19,Charges!H19-Produits!H19,0)</f>
        <v>0</v>
      </c>
      <c r="I21" s="499"/>
      <c r="J21" s="21"/>
    </row>
    <row r="22" spans="1:10" ht="10.199999999999999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259420.82</v>
      </c>
      <c r="G25" s="510"/>
      <c r="H25" s="504">
        <v>278125.23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539937.11</v>
      </c>
      <c r="G27" s="510"/>
      <c r="H27" s="504">
        <v>536580.35</v>
      </c>
      <c r="I27" s="505"/>
      <c r="J27" s="21"/>
    </row>
    <row r="28" spans="1:10" ht="23.4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405336.71</v>
      </c>
      <c r="G28" s="510"/>
      <c r="H28" s="504">
        <v>385694.98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99999999999999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1204694.6399999999</v>
      </c>
      <c r="G31" s="387"/>
      <c r="H31" s="473">
        <f>SUM(H25:H29)</f>
        <v>1200400.56</v>
      </c>
      <c r="I31" s="402"/>
      <c r="J31" s="21"/>
    </row>
    <row r="32" spans="1:10" ht="10.199999999999999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12982002.060000001</v>
      </c>
      <c r="G33" s="387"/>
      <c r="H33" s="473">
        <f>H19+H31</f>
        <v>12483844.33</v>
      </c>
      <c r="I33" s="402"/>
      <c r="J33" s="21"/>
    </row>
    <row r="34" spans="1:10" ht="10.199999999999999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0</v>
      </c>
      <c r="G35" s="524"/>
      <c r="H35" s="498">
        <f>IF(Charges!H36&gt;Produits!H33,Charges!H36-Produits!H33,0)</f>
        <v>0</v>
      </c>
      <c r="I35" s="499"/>
      <c r="J35" s="21"/>
    </row>
    <row r="36" spans="1:10" ht="10.199999999999999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129510.37</v>
      </c>
      <c r="G38" s="510"/>
      <c r="H38" s="504">
        <v>125628.36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31631.1</v>
      </c>
      <c r="G39" s="510"/>
      <c r="H39" s="504">
        <v>487221.79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2999</v>
      </c>
      <c r="G40" s="510"/>
      <c r="H40" s="504">
        <v>0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164140.47</v>
      </c>
      <c r="G42" s="387"/>
      <c r="H42" s="473">
        <f>SUM(H38:H40)</f>
        <v>612850.15</v>
      </c>
      <c r="I42" s="402"/>
      <c r="J42" s="21"/>
    </row>
    <row r="43" spans="1:10" ht="10.199999999999999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0</v>
      </c>
      <c r="G45" s="510"/>
      <c r="H45" s="504">
        <v>0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1949482.1</v>
      </c>
      <c r="G46" s="510"/>
      <c r="H46" s="504">
        <v>1011684.27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1949482.1</v>
      </c>
      <c r="G48" s="524"/>
      <c r="H48" s="508">
        <f>SUM(H45:H46)</f>
        <v>1011684.27</v>
      </c>
      <c r="I48" s="499"/>
      <c r="J48" s="21"/>
    </row>
    <row r="49" spans="1:10" ht="10.199999999999999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2113622.5700000003</v>
      </c>
      <c r="G51" s="387"/>
      <c r="H51" s="473">
        <f>H42+H48</f>
        <v>1624534.42</v>
      </c>
      <c r="I51" s="402"/>
      <c r="J51" s="21"/>
    </row>
    <row r="52" spans="1:10" ht="10.199999999999999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0</v>
      </c>
      <c r="G53" s="524"/>
      <c r="H53" s="498">
        <f>IF(Charges!H52&gt;Produits!H51,Charges!H52-Produits!H51,0)</f>
        <v>0</v>
      </c>
      <c r="I53" s="499"/>
      <c r="J53" s="21"/>
    </row>
    <row r="54" spans="1:10" ht="10.199999999999999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15095624.630000001</v>
      </c>
      <c r="G55" s="387"/>
      <c r="H55" s="473">
        <f>H33+H51</f>
        <v>14108378.75</v>
      </c>
      <c r="I55" s="402"/>
      <c r="J55" s="21"/>
    </row>
    <row r="56" spans="1:10" ht="10.199999999999999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0</v>
      </c>
      <c r="G57" s="524"/>
      <c r="H57" s="498">
        <f>IF(Charges!H56&gt;Produits!H55,Charges!H56-Produits!H55,0)</f>
        <v>0</v>
      </c>
      <c r="I57" s="499"/>
      <c r="J57" s="21"/>
    </row>
    <row r="58" spans="1:10" ht="10.199999999999999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0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0</v>
      </c>
      <c r="G61" s="510"/>
      <c r="H61" s="504">
        <v>0</v>
      </c>
      <c r="I61" s="505"/>
      <c r="J61" s="21"/>
    </row>
    <row r="62" spans="1:10" ht="10.199999999999999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0</v>
      </c>
      <c r="G63" s="387"/>
      <c r="H63" s="473">
        <f>SUM(H60:H61)</f>
        <v>0</v>
      </c>
      <c r="I63" s="402"/>
      <c r="J63" s="21"/>
    </row>
    <row r="64" spans="1:10" ht="10.199999999999999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8" thickBot="1">
      <c r="A65" s="80" t="s">
        <v>284</v>
      </c>
      <c r="B65" s="81" t="s">
        <v>285</v>
      </c>
      <c r="C65" s="84"/>
      <c r="D65" s="84"/>
      <c r="E65" s="88"/>
      <c r="F65" s="514">
        <f>F55+F63</f>
        <v>15095624.630000001</v>
      </c>
      <c r="G65" s="515"/>
      <c r="H65" s="496">
        <f>H55+H63</f>
        <v>14108378.75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Commune De Assesse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92006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2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95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95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95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95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95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95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95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95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95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95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95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95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95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95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95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95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95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95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95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95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95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95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95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95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95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95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95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95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95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95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95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95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95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95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95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95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95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95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95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95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95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95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95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95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Commune De Assesse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92006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2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95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95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5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5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5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5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5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5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2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5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5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5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9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9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9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9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9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9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9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9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95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9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9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9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9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95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9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95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9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95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9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9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9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9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9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9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9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9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9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9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9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9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9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9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9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Caroline Etienne</cp:lastModifiedBy>
  <cp:lastPrinted>2024-12-03T14:33:46Z</cp:lastPrinted>
  <dcterms:created xsi:type="dcterms:W3CDTF">2006-02-10T09:03:57Z</dcterms:created>
  <dcterms:modified xsi:type="dcterms:W3CDTF">2026-08-06T13:47:02Z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